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stalator.STLOWICZ\Desktop\"/>
    </mc:Choice>
  </mc:AlternateContent>
  <xr:revisionPtr revIDLastSave="0" documentId="13_ncr:1_{CFB3E03E-6F5B-4121-8302-D51C0B0F2265}" xr6:coauthVersionLast="38" xr6:coauthVersionMax="38" xr10:uidLastSave="{00000000-0000-0000-0000-000000000000}"/>
  <bookViews>
    <workbookView xWindow="480" yWindow="60" windowWidth="18240" windowHeight="11820" xr2:uid="{00000000-000D-0000-FFFF-FFFF00000000}"/>
  </bookViews>
  <sheets>
    <sheet name="Wersja 2" sheetId="1" r:id="rId1"/>
  </sheets>
  <definedNames>
    <definedName name="_xlnm.Print_Area" localSheetId="0">'Wersja 2'!$A$1:$E$115</definedName>
  </definedNames>
  <calcPr calcId="162913"/>
</workbook>
</file>

<file path=xl/calcChain.xml><?xml version="1.0" encoding="utf-8"?>
<calcChain xmlns="http://schemas.openxmlformats.org/spreadsheetml/2006/main">
  <c r="D10" i="1" l="1"/>
  <c r="E16" i="1" s="1"/>
  <c r="C17" i="1"/>
  <c r="E18" i="1" s="1"/>
  <c r="E17" i="1"/>
  <c r="C18" i="1"/>
  <c r="D101" i="1"/>
  <c r="C19" i="1" l="1"/>
  <c r="E19" i="1"/>
  <c r="E20" i="1" l="1"/>
  <c r="C20" i="1"/>
  <c r="C21" i="1" l="1"/>
  <c r="E21" i="1"/>
  <c r="E22" i="1" l="1"/>
  <c r="C22" i="1"/>
  <c r="C23" i="1" l="1"/>
  <c r="E23" i="1"/>
  <c r="E24" i="1" l="1"/>
  <c r="C24" i="1"/>
  <c r="C25" i="1" l="1"/>
  <c r="E25" i="1"/>
  <c r="E26" i="1" l="1"/>
  <c r="C26" i="1"/>
  <c r="C27" i="1" l="1"/>
  <c r="E27" i="1"/>
  <c r="E28" i="1" l="1"/>
  <c r="C28" i="1"/>
  <c r="C29" i="1" l="1"/>
  <c r="E29" i="1"/>
  <c r="E30" i="1" l="1"/>
  <c r="C30" i="1"/>
  <c r="C31" i="1" l="1"/>
  <c r="E31" i="1"/>
  <c r="E32" i="1" l="1"/>
  <c r="C32" i="1"/>
  <c r="C33" i="1" l="1"/>
  <c r="E33" i="1"/>
  <c r="E34" i="1" l="1"/>
  <c r="C34" i="1"/>
  <c r="C35" i="1" l="1"/>
  <c r="E35" i="1"/>
  <c r="E36" i="1" l="1"/>
  <c r="C36" i="1"/>
  <c r="C37" i="1" l="1"/>
  <c r="E37" i="1"/>
  <c r="E38" i="1" l="1"/>
  <c r="C38" i="1"/>
  <c r="C39" i="1" l="1"/>
  <c r="E39" i="1"/>
  <c r="E40" i="1" l="1"/>
  <c r="C40" i="1"/>
  <c r="C41" i="1" l="1"/>
  <c r="E41" i="1"/>
  <c r="E42" i="1" l="1"/>
  <c r="C42" i="1"/>
  <c r="C43" i="1" l="1"/>
  <c r="E43" i="1"/>
  <c r="E44" i="1" l="1"/>
  <c r="C44" i="1"/>
  <c r="C45" i="1" l="1"/>
  <c r="E45" i="1"/>
  <c r="E46" i="1" l="1"/>
  <c r="C46" i="1"/>
  <c r="C47" i="1" l="1"/>
  <c r="E47" i="1"/>
  <c r="E48" i="1" l="1"/>
  <c r="C48" i="1"/>
  <c r="C49" i="1" l="1"/>
  <c r="E49" i="1"/>
  <c r="E50" i="1" l="1"/>
  <c r="C50" i="1"/>
  <c r="C51" i="1" l="1"/>
  <c r="E51" i="1"/>
  <c r="E52" i="1" l="1"/>
  <c r="C52" i="1"/>
  <c r="C53" i="1" l="1"/>
  <c r="E53" i="1"/>
  <c r="E54" i="1" l="1"/>
  <c r="C54" i="1"/>
  <c r="C55" i="1" l="1"/>
  <c r="E55" i="1"/>
  <c r="E56" i="1" l="1"/>
  <c r="C56" i="1"/>
  <c r="C57" i="1" l="1"/>
  <c r="E57" i="1"/>
  <c r="E58" i="1" l="1"/>
  <c r="C58" i="1"/>
  <c r="C59" i="1" l="1"/>
  <c r="E59" i="1"/>
  <c r="E60" i="1" l="1"/>
  <c r="C60" i="1"/>
  <c r="C61" i="1" l="1"/>
  <c r="E61" i="1"/>
  <c r="E62" i="1" l="1"/>
  <c r="C62" i="1"/>
  <c r="C63" i="1" l="1"/>
  <c r="E63" i="1"/>
  <c r="E64" i="1" l="1"/>
  <c r="C64" i="1"/>
  <c r="C65" i="1" l="1"/>
  <c r="E65" i="1"/>
  <c r="E66" i="1" l="1"/>
  <c r="C66" i="1"/>
  <c r="C67" i="1" l="1"/>
  <c r="E67" i="1"/>
  <c r="E68" i="1" l="1"/>
  <c r="C68" i="1"/>
  <c r="C69" i="1" l="1"/>
  <c r="E69" i="1"/>
  <c r="E70" i="1" l="1"/>
  <c r="C70" i="1"/>
  <c r="C71" i="1" l="1"/>
  <c r="E71" i="1"/>
  <c r="E72" i="1" l="1"/>
  <c r="C72" i="1"/>
  <c r="C73" i="1" l="1"/>
  <c r="E73" i="1"/>
  <c r="E74" i="1" l="1"/>
  <c r="C74" i="1"/>
  <c r="C75" i="1" l="1"/>
  <c r="E75" i="1"/>
  <c r="E76" i="1" l="1"/>
  <c r="C76" i="1"/>
  <c r="C77" i="1" l="1"/>
  <c r="E77" i="1"/>
  <c r="E78" i="1" l="1"/>
  <c r="C78" i="1"/>
  <c r="C79" i="1" l="1"/>
  <c r="E79" i="1"/>
  <c r="E80" i="1" l="1"/>
  <c r="C80" i="1"/>
  <c r="C81" i="1" l="1"/>
  <c r="E81" i="1"/>
  <c r="E82" i="1" l="1"/>
  <c r="C82" i="1"/>
  <c r="C83" i="1" l="1"/>
  <c r="E83" i="1"/>
  <c r="E84" i="1" l="1"/>
  <c r="C84" i="1"/>
  <c r="C85" i="1" l="1"/>
  <c r="E85" i="1"/>
  <c r="E86" i="1" l="1"/>
  <c r="C86" i="1"/>
  <c r="C87" i="1" l="1"/>
  <c r="E87" i="1"/>
  <c r="E88" i="1" l="1"/>
  <c r="C88" i="1"/>
  <c r="C89" i="1" l="1"/>
  <c r="E89" i="1"/>
  <c r="E90" i="1" l="1"/>
  <c r="C90" i="1"/>
  <c r="C91" i="1" l="1"/>
  <c r="E91" i="1"/>
  <c r="E92" i="1" l="1"/>
  <c r="C92" i="1"/>
  <c r="C93" i="1" l="1"/>
  <c r="E93" i="1"/>
  <c r="E94" i="1" l="1"/>
  <c r="C94" i="1"/>
  <c r="C95" i="1" l="1"/>
  <c r="E95" i="1"/>
  <c r="E96" i="1" l="1"/>
  <c r="C96" i="1"/>
  <c r="C97" i="1" l="1"/>
  <c r="E97" i="1"/>
  <c r="E98" i="1" l="1"/>
  <c r="C98" i="1"/>
  <c r="C99" i="1" l="1"/>
  <c r="E99" i="1"/>
  <c r="E100" i="1" l="1"/>
  <c r="E101" i="1" s="1"/>
  <c r="C100" i="1"/>
</calcChain>
</file>

<file path=xl/sharedStrings.xml><?xml version="1.0" encoding="utf-8"?>
<sst xmlns="http://schemas.openxmlformats.org/spreadsheetml/2006/main" count="188" uniqueCount="188">
  <si>
    <t>---------------------------------------</t>
  </si>
  <si>
    <t>słownie:</t>
  </si>
  <si>
    <t>Cena ofertowa (suma odsetek) wynosi :</t>
  </si>
  <si>
    <t xml:space="preserve"> 1,64 % oraz marżę przyjętą przez Wykonawcę, tj.</t>
  </si>
  <si>
    <t>1. Do wyliczenia odsetek należy przyjąć stawkę WIBOR 1M z dnia 6 listopada 2018 r., która wynosi</t>
  </si>
  <si>
    <t>Razem:</t>
  </si>
  <si>
    <t>31.12.2025 r.</t>
  </si>
  <si>
    <t>84.</t>
  </si>
  <si>
    <t>30.11.2025 r.</t>
  </si>
  <si>
    <t>83.</t>
  </si>
  <si>
    <t>31.10.2025 r.</t>
  </si>
  <si>
    <t>82.</t>
  </si>
  <si>
    <t>30.09.2025 r.</t>
  </si>
  <si>
    <t>81.</t>
  </si>
  <si>
    <t>31.08.2025 r.</t>
  </si>
  <si>
    <t>80.</t>
  </si>
  <si>
    <t>31.07.2025 r.</t>
  </si>
  <si>
    <t>79.</t>
  </si>
  <si>
    <t>30.06.2025 r.</t>
  </si>
  <si>
    <t>78.</t>
  </si>
  <si>
    <t>31.05.2025 r.</t>
  </si>
  <si>
    <t>77.</t>
  </si>
  <si>
    <t>30.04.2025 r.</t>
  </si>
  <si>
    <t>76.</t>
  </si>
  <si>
    <t>31.03.2025 r.</t>
  </si>
  <si>
    <t>75.</t>
  </si>
  <si>
    <t>28.02.2025 r.</t>
  </si>
  <si>
    <t>74.</t>
  </si>
  <si>
    <t>31.01.2025 r.</t>
  </si>
  <si>
    <t>73.</t>
  </si>
  <si>
    <t>31.12.2024 r.</t>
  </si>
  <si>
    <t>72.</t>
  </si>
  <si>
    <t>30.11.2024 r.</t>
  </si>
  <si>
    <t>71.</t>
  </si>
  <si>
    <t>31.10.2024 r.</t>
  </si>
  <si>
    <t>70.</t>
  </si>
  <si>
    <t>30.09.2024 r.</t>
  </si>
  <si>
    <t>69.</t>
  </si>
  <si>
    <t>31.08.2024 r.</t>
  </si>
  <si>
    <t>68.</t>
  </si>
  <si>
    <t>31.07.2024 r.</t>
  </si>
  <si>
    <t>67.</t>
  </si>
  <si>
    <t>30.06.2024 r.</t>
  </si>
  <si>
    <t>66.</t>
  </si>
  <si>
    <t>31.05.2024 r.</t>
  </si>
  <si>
    <t>65.</t>
  </si>
  <si>
    <t>30.04.2024 r.</t>
  </si>
  <si>
    <t>64.</t>
  </si>
  <si>
    <t>31.03.2024 r.</t>
  </si>
  <si>
    <t>63.</t>
  </si>
  <si>
    <t>29.02.2024 r.</t>
  </si>
  <si>
    <t>62.</t>
  </si>
  <si>
    <t>31.01.2024 r.</t>
  </si>
  <si>
    <t>61.</t>
  </si>
  <si>
    <t>31.12.2023 r.</t>
  </si>
  <si>
    <t>60.</t>
  </si>
  <si>
    <t>30.11.2023 r.</t>
  </si>
  <si>
    <t>59.</t>
  </si>
  <si>
    <t>31.10.2023 r.</t>
  </si>
  <si>
    <t>58.</t>
  </si>
  <si>
    <t>30.09.2023 r.</t>
  </si>
  <si>
    <t>57.</t>
  </si>
  <si>
    <t>31.08.2023 r.</t>
  </si>
  <si>
    <t>56.</t>
  </si>
  <si>
    <t>31.07.2023 r.</t>
  </si>
  <si>
    <t>55.</t>
  </si>
  <si>
    <t>30.06.2023 r.</t>
  </si>
  <si>
    <t>54.</t>
  </si>
  <si>
    <t>31.05.2023 r.</t>
  </si>
  <si>
    <t>53.</t>
  </si>
  <si>
    <t>30.04.2023 r.</t>
  </si>
  <si>
    <t>52.</t>
  </si>
  <si>
    <t>31.03.2023 r.</t>
  </si>
  <si>
    <t>51.</t>
  </si>
  <si>
    <t>28.02.2023 r.</t>
  </si>
  <si>
    <t>50.</t>
  </si>
  <si>
    <t>31.01.2023 r.</t>
  </si>
  <si>
    <t>49.</t>
  </si>
  <si>
    <t>31.12.2022 r.</t>
  </si>
  <si>
    <t>48.</t>
  </si>
  <si>
    <t>30.11.2022 r.</t>
  </si>
  <si>
    <t>47.</t>
  </si>
  <si>
    <t>31.10.2022 r.</t>
  </si>
  <si>
    <t>46.</t>
  </si>
  <si>
    <t>30.09.2022 r.</t>
  </si>
  <si>
    <t>45.</t>
  </si>
  <si>
    <t>31.08.2022 r.</t>
  </si>
  <si>
    <t>44.</t>
  </si>
  <si>
    <t>31.07.2022 r.</t>
  </si>
  <si>
    <t>43.</t>
  </si>
  <si>
    <t>30.06.2022 r.</t>
  </si>
  <si>
    <t>42.</t>
  </si>
  <si>
    <t>31.05.2022 r.</t>
  </si>
  <si>
    <t>41.</t>
  </si>
  <si>
    <t>30.04.2022 r.</t>
  </si>
  <si>
    <t>40.</t>
  </si>
  <si>
    <t>31.03.2022 r.</t>
  </si>
  <si>
    <t>39.</t>
  </si>
  <si>
    <t>28.02.2022 r.</t>
  </si>
  <si>
    <t>38.</t>
  </si>
  <si>
    <t>31.01.2022 r.</t>
  </si>
  <si>
    <t>37.</t>
  </si>
  <si>
    <t>31.12.2021 r.</t>
  </si>
  <si>
    <t>36.</t>
  </si>
  <si>
    <t>30.11.2021 r.</t>
  </si>
  <si>
    <t>35.</t>
  </si>
  <si>
    <t>31.10.2021 r.</t>
  </si>
  <si>
    <t>34.</t>
  </si>
  <si>
    <t>30.09.2021 r.</t>
  </si>
  <si>
    <t>33.</t>
  </si>
  <si>
    <t>31.08.2021 r.</t>
  </si>
  <si>
    <t>32.</t>
  </si>
  <si>
    <t>31.07.2021 r.</t>
  </si>
  <si>
    <t>31.</t>
  </si>
  <si>
    <t>30.06.2021 r.</t>
  </si>
  <si>
    <t>30.</t>
  </si>
  <si>
    <t>31.05.2021 r.</t>
  </si>
  <si>
    <t>29.</t>
  </si>
  <si>
    <t>30.04.2021 r.</t>
  </si>
  <si>
    <t>28.</t>
  </si>
  <si>
    <t>31.03.2021 r.</t>
  </si>
  <si>
    <t>27.</t>
  </si>
  <si>
    <t>28.02.2021 r.</t>
  </si>
  <si>
    <t>26.</t>
  </si>
  <si>
    <t>31.01.2021 r.</t>
  </si>
  <si>
    <t>25.</t>
  </si>
  <si>
    <t>31.12.2020 r.</t>
  </si>
  <si>
    <t>24.</t>
  </si>
  <si>
    <t>30.11.2020 r.</t>
  </si>
  <si>
    <t>23.</t>
  </si>
  <si>
    <t>31.10.2020 r.</t>
  </si>
  <si>
    <t>22.</t>
  </si>
  <si>
    <t>30.09.2020 r.</t>
  </si>
  <si>
    <t>21.</t>
  </si>
  <si>
    <t>31.08.2020 r.</t>
  </si>
  <si>
    <t>20.</t>
  </si>
  <si>
    <t>31.07.2020 r.</t>
  </si>
  <si>
    <t>19.</t>
  </si>
  <si>
    <t>30.06.2020 r.</t>
  </si>
  <si>
    <t>18.</t>
  </si>
  <si>
    <t>31.05.2020 r.</t>
  </si>
  <si>
    <t>17.</t>
  </si>
  <si>
    <t>30.04.2020 r.</t>
  </si>
  <si>
    <t>16.</t>
  </si>
  <si>
    <t>31.03.2020 r.</t>
  </si>
  <si>
    <t>15.</t>
  </si>
  <si>
    <t>29.02.2020 r.</t>
  </si>
  <si>
    <t>14.</t>
  </si>
  <si>
    <t>31.01.2020 r.</t>
  </si>
  <si>
    <t>13.</t>
  </si>
  <si>
    <t>31.12.2019 r.</t>
  </si>
  <si>
    <t>12.</t>
  </si>
  <si>
    <t>30.11.2019 r.</t>
  </si>
  <si>
    <t>11.</t>
  </si>
  <si>
    <t>31.10.2019 r.</t>
  </si>
  <si>
    <t>10.</t>
  </si>
  <si>
    <t>30.09.2019 r.</t>
  </si>
  <si>
    <t>9.</t>
  </si>
  <si>
    <t>31.08.2019 r.</t>
  </si>
  <si>
    <t>8.</t>
  </si>
  <si>
    <t>31.07.2019 r.</t>
  </si>
  <si>
    <t>7.</t>
  </si>
  <si>
    <t>30.06.2019 r.</t>
  </si>
  <si>
    <t>6.</t>
  </si>
  <si>
    <t>31.05.2019 r.</t>
  </si>
  <si>
    <t>5.</t>
  </si>
  <si>
    <t>30.04.2019 r.</t>
  </si>
  <si>
    <t>4.</t>
  </si>
  <si>
    <t>31.03.2019 r.</t>
  </si>
  <si>
    <t>3.</t>
  </si>
  <si>
    <t>28.02.2019 r.</t>
  </si>
  <si>
    <t>2.</t>
  </si>
  <si>
    <t>31.01.2019 r.</t>
  </si>
  <si>
    <t>1.</t>
  </si>
  <si>
    <t>31.12.2018 r.</t>
  </si>
  <si>
    <t>Odsetki</t>
  </si>
  <si>
    <t>Rata kapitału (zł)</t>
  </si>
  <si>
    <t>saldo kredytu</t>
  </si>
  <si>
    <t xml:space="preserve">Data </t>
  </si>
  <si>
    <t>Nr. raty</t>
  </si>
  <si>
    <t>Marża</t>
  </si>
  <si>
    <t>WIBOR 1M na dzień 06.11.2018 r.</t>
  </si>
  <si>
    <t>Stopa procentowa</t>
  </si>
  <si>
    <t>Formularz cenowy (harmonogram spłat kredytu)</t>
  </si>
  <si>
    <t>Nazwa Wykonawcy</t>
  </si>
  <si>
    <t>Łowicz, dnia</t>
  </si>
  <si>
    <t>Załącznik nr 2</t>
  </si>
  <si>
    <t>Podpis osoby/osób występujących w imieniu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</si>
</sst>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color rgb="FFFF0000"/>
      <name val="Times New Roman"/>
      <family val="1"/>
      <charset val="238"/>
    </font>
    <font>
      <b/>
      <sz val="10"/>
      <name val="Arial"/>
      <family val="2"/>
      <charset val="238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1"/>
      <name val="Arial CE"/>
      <family val="2"/>
      <charset val="238"/>
    </font>
    <font>
      <b/>
      <sz val="14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48">
    <xf numFmtId="0" fontId="0" fillId="0" borderId="0" xfId="0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wrapText="1"/>
    </xf>
    <xf numFmtId="0" fontId="6" fillId="0" borderId="0" xfId="0" applyFont="1" applyFill="1"/>
    <xf numFmtId="0" fontId="7" fillId="0" borderId="0" xfId="0" applyFont="1" applyAlignment="1">
      <alignment horizontal="left"/>
    </xf>
    <xf numFmtId="0" fontId="7" fillId="0" borderId="0" xfId="0" applyFont="1" applyFill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Fill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 indent="5"/>
    </xf>
    <xf numFmtId="0" fontId="11" fillId="0" borderId="0" xfId="0" applyFont="1"/>
    <xf numFmtId="0" fontId="12" fillId="0" borderId="0" xfId="0" applyFont="1"/>
    <xf numFmtId="164" fontId="12" fillId="0" borderId="0" xfId="0" applyNumberFormat="1" applyFont="1"/>
    <xf numFmtId="164" fontId="13" fillId="0" borderId="1" xfId="0" applyNumberFormat="1" applyFont="1" applyBorder="1"/>
    <xf numFmtId="4" fontId="13" fillId="0" borderId="1" xfId="0" applyNumberFormat="1" applyFont="1" applyBorder="1"/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164" fontId="14" fillId="0" borderId="1" xfId="0" applyNumberFormat="1" applyFont="1" applyFill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4" fillId="0" borderId="1" xfId="0" applyFont="1" applyBorder="1" applyAlignment="1">
      <alignment horizontal="justify" vertical="center" wrapText="1"/>
    </xf>
    <xf numFmtId="0" fontId="14" fillId="0" borderId="1" xfId="0" applyFont="1" applyBorder="1" applyAlignment="1">
      <alignment vertical="center" wrapText="1"/>
    </xf>
    <xf numFmtId="164" fontId="11" fillId="0" borderId="0" xfId="0" applyNumberFormat="1" applyFont="1"/>
    <xf numFmtId="4" fontId="12" fillId="0" borderId="0" xfId="0" applyNumberFormat="1" applyFont="1"/>
    <xf numFmtId="0" fontId="1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12" fillId="0" borderId="0" xfId="0" applyNumberFormat="1" applyFont="1" applyAlignment="1">
      <alignment horizontal="right"/>
    </xf>
    <xf numFmtId="0" fontId="16" fillId="0" borderId="0" xfId="1" applyFont="1" applyAlignment="1">
      <alignment vertical="center"/>
    </xf>
    <xf numFmtId="0" fontId="16" fillId="0" borderId="0" xfId="1" applyFont="1" applyAlignment="1">
      <alignment horizontal="left" vertical="center"/>
    </xf>
    <xf numFmtId="0" fontId="16" fillId="0" borderId="0" xfId="1" applyFont="1" applyFill="1" applyAlignment="1">
      <alignment vertical="center"/>
    </xf>
    <xf numFmtId="0" fontId="16" fillId="0" borderId="0" xfId="1" applyFont="1" applyAlignment="1">
      <alignment horizontal="left" vertical="center" wrapText="1"/>
    </xf>
    <xf numFmtId="164" fontId="12" fillId="0" borderId="0" xfId="0" applyNumberFormat="1" applyFont="1" applyFill="1"/>
    <xf numFmtId="0" fontId="12" fillId="0" borderId="0" xfId="0" applyFont="1" applyFill="1"/>
    <xf numFmtId="0" fontId="12" fillId="0" borderId="0" xfId="0" applyFont="1" applyAlignment="1">
      <alignment horizontal="right" wrapText="1"/>
    </xf>
    <xf numFmtId="164" fontId="12" fillId="0" borderId="0" xfId="0" applyNumberFormat="1" applyFont="1" applyAlignment="1">
      <alignment horizontal="right"/>
    </xf>
    <xf numFmtId="164" fontId="12" fillId="2" borderId="0" xfId="0" applyNumberFormat="1" applyFont="1" applyFill="1" applyAlignment="1">
      <alignment horizontal="center" wrapText="1"/>
    </xf>
    <xf numFmtId="0" fontId="16" fillId="2" borderId="0" xfId="1" applyFont="1" applyFill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0" fontId="17" fillId="0" borderId="0" xfId="0" applyFont="1" applyAlignment="1">
      <alignment horizontal="center"/>
    </xf>
    <xf numFmtId="0" fontId="12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5"/>
  <sheetViews>
    <sheetView tabSelected="1" topLeftCell="A88" zoomScale="120" zoomScaleNormal="120" workbookViewId="0">
      <selection activeCell="D112" activeCellId="6" sqref="E3 C5:E5 D12 D107:E107 D109:E109 B110:E110 D112:E112"/>
    </sheetView>
  </sheetViews>
  <sheetFormatPr defaultRowHeight="15" x14ac:dyDescent="0.25"/>
  <cols>
    <col min="1" max="1" width="11.28515625" customWidth="1"/>
    <col min="2" max="2" width="21" customWidth="1"/>
    <col min="3" max="3" width="17.28515625" customWidth="1"/>
    <col min="4" max="4" width="20" customWidth="1"/>
    <col min="5" max="5" width="21.85546875" style="1" customWidth="1"/>
    <col min="6" max="6" width="15.7109375" customWidth="1"/>
  </cols>
  <sheetData>
    <row r="1" spans="1:7" x14ac:dyDescent="0.25">
      <c r="A1" s="16"/>
      <c r="B1" s="16"/>
      <c r="C1" s="16"/>
      <c r="D1" s="16"/>
      <c r="E1" s="41" t="s">
        <v>186</v>
      </c>
      <c r="F1" s="16"/>
      <c r="G1" s="16"/>
    </row>
    <row r="2" spans="1:7" x14ac:dyDescent="0.25">
      <c r="A2" s="16"/>
      <c r="B2" s="16"/>
      <c r="C2" s="16"/>
      <c r="D2" s="16"/>
      <c r="E2" s="17"/>
      <c r="F2" s="16"/>
      <c r="G2" s="16"/>
    </row>
    <row r="3" spans="1:7" x14ac:dyDescent="0.25">
      <c r="A3" s="16"/>
      <c r="B3" s="16"/>
      <c r="C3" s="16"/>
      <c r="D3" s="40" t="s">
        <v>185</v>
      </c>
      <c r="E3" s="42"/>
      <c r="F3" s="16"/>
      <c r="G3" s="16"/>
    </row>
    <row r="4" spans="1:7" x14ac:dyDescent="0.25">
      <c r="A4" s="16"/>
      <c r="B4" s="16"/>
      <c r="C4" s="16"/>
      <c r="D4" s="16"/>
      <c r="E4" s="17"/>
      <c r="F4" s="16"/>
      <c r="G4" s="16"/>
    </row>
    <row r="5" spans="1:7" x14ac:dyDescent="0.25">
      <c r="A5" s="16"/>
      <c r="B5" s="16" t="s">
        <v>184</v>
      </c>
      <c r="C5" s="46"/>
      <c r="D5" s="46"/>
      <c r="E5" s="46"/>
      <c r="F5" s="16"/>
      <c r="G5" s="16"/>
    </row>
    <row r="6" spans="1:7" x14ac:dyDescent="0.25">
      <c r="A6" s="16"/>
      <c r="B6" s="16"/>
      <c r="C6" s="39"/>
      <c r="D6" s="39"/>
      <c r="E6" s="38"/>
      <c r="F6" s="16"/>
      <c r="G6" s="16"/>
    </row>
    <row r="7" spans="1:7" x14ac:dyDescent="0.25">
      <c r="A7" s="16"/>
      <c r="B7" s="16"/>
      <c r="C7" s="39"/>
      <c r="D7" s="39"/>
      <c r="E7" s="38"/>
      <c r="F7" s="16"/>
      <c r="G7" s="16"/>
    </row>
    <row r="8" spans="1:7" ht="18.75" x14ac:dyDescent="0.3">
      <c r="A8" s="16"/>
      <c r="B8" s="45" t="s">
        <v>183</v>
      </c>
      <c r="C8" s="45"/>
      <c r="D8" s="45"/>
      <c r="E8" s="45"/>
      <c r="F8" s="16"/>
      <c r="G8" s="16"/>
    </row>
    <row r="9" spans="1:7" x14ac:dyDescent="0.25">
      <c r="A9" s="16"/>
      <c r="B9" s="16"/>
      <c r="C9" s="16"/>
      <c r="D9" s="16"/>
      <c r="E9" s="17"/>
      <c r="F9" s="16"/>
      <c r="G9" s="16"/>
    </row>
    <row r="10" spans="1:7" x14ac:dyDescent="0.25">
      <c r="A10" s="16"/>
      <c r="B10" s="35" t="s">
        <v>182</v>
      </c>
      <c r="C10" s="34"/>
      <c r="D10" s="34">
        <f>D11+D12</f>
        <v>1.64</v>
      </c>
      <c r="E10" s="17"/>
      <c r="F10" s="16"/>
      <c r="G10" s="16"/>
    </row>
    <row r="11" spans="1:7" ht="28.5" x14ac:dyDescent="0.25">
      <c r="A11" s="16"/>
      <c r="B11" s="37" t="s">
        <v>181</v>
      </c>
      <c r="C11" s="34"/>
      <c r="D11" s="36">
        <v>1.64</v>
      </c>
      <c r="E11" s="17"/>
      <c r="F11" s="16"/>
      <c r="G11" s="16"/>
    </row>
    <row r="12" spans="1:7" x14ac:dyDescent="0.25">
      <c r="A12" s="16"/>
      <c r="B12" s="35" t="s">
        <v>180</v>
      </c>
      <c r="C12" s="34"/>
      <c r="D12" s="43"/>
      <c r="E12" s="17"/>
      <c r="F12" s="16"/>
      <c r="G12" s="16"/>
    </row>
    <row r="13" spans="1:7" x14ac:dyDescent="0.25">
      <c r="A13" s="16"/>
      <c r="B13" s="34"/>
      <c r="C13" s="34"/>
      <c r="D13" s="34"/>
      <c r="E13" s="17"/>
      <c r="F13" s="16"/>
      <c r="G13" s="16"/>
    </row>
    <row r="14" spans="1:7" x14ac:dyDescent="0.25">
      <c r="A14" s="16"/>
      <c r="B14" s="16"/>
      <c r="C14" s="33"/>
      <c r="D14" s="16"/>
      <c r="E14" s="17"/>
      <c r="F14" s="16"/>
      <c r="G14" s="16"/>
    </row>
    <row r="15" spans="1:7" x14ac:dyDescent="0.25">
      <c r="A15" s="30" t="s">
        <v>179</v>
      </c>
      <c r="B15" s="30" t="s">
        <v>178</v>
      </c>
      <c r="C15" s="32" t="s">
        <v>177</v>
      </c>
      <c r="D15" s="30" t="s">
        <v>176</v>
      </c>
      <c r="E15" s="31" t="s">
        <v>175</v>
      </c>
      <c r="F15" s="16"/>
      <c r="G15" s="16"/>
    </row>
    <row r="16" spans="1:7" x14ac:dyDescent="0.25">
      <c r="A16" s="30"/>
      <c r="B16" s="26" t="s">
        <v>174</v>
      </c>
      <c r="C16" s="24">
        <v>9000000</v>
      </c>
      <c r="D16" s="29"/>
      <c r="E16" s="23">
        <f>ROUND(C16*$D$10%*31/365,2)</f>
        <v>12535.89</v>
      </c>
      <c r="F16" s="16"/>
      <c r="G16" s="16"/>
    </row>
    <row r="17" spans="1:7" x14ac:dyDescent="0.25">
      <c r="A17" s="26" t="s">
        <v>173</v>
      </c>
      <c r="B17" s="25" t="s">
        <v>172</v>
      </c>
      <c r="C17" s="24">
        <f t="shared" ref="C17:C48" si="0">SUM(C16-D17)</f>
        <v>8892833.3399999999</v>
      </c>
      <c r="D17" s="24">
        <v>107166.66</v>
      </c>
      <c r="E17" s="23">
        <f>ROUND(C16*$D$10%*31/365,2)</f>
        <v>12535.89</v>
      </c>
      <c r="F17" s="16"/>
      <c r="G17" s="28"/>
    </row>
    <row r="18" spans="1:7" x14ac:dyDescent="0.25">
      <c r="A18" s="26" t="s">
        <v>171</v>
      </c>
      <c r="B18" s="25" t="s">
        <v>170</v>
      </c>
      <c r="C18" s="24">
        <f t="shared" si="0"/>
        <v>8785666.6799999997</v>
      </c>
      <c r="D18" s="24">
        <v>107166.66</v>
      </c>
      <c r="E18" s="23">
        <f>ROUND(C17*$D$10%*28/365,2)</f>
        <v>11187.92</v>
      </c>
      <c r="F18" s="16"/>
      <c r="G18" s="28"/>
    </row>
    <row r="19" spans="1:7" x14ac:dyDescent="0.25">
      <c r="A19" s="26" t="s">
        <v>169</v>
      </c>
      <c r="B19" s="25" t="s">
        <v>168</v>
      </c>
      <c r="C19" s="24">
        <f t="shared" si="0"/>
        <v>8678500.0199999996</v>
      </c>
      <c r="D19" s="24">
        <v>107166.66</v>
      </c>
      <c r="E19" s="23">
        <f>ROUND(C18*$D$10%*31/365,2)</f>
        <v>12237.35</v>
      </c>
      <c r="F19" s="16"/>
      <c r="G19" s="28"/>
    </row>
    <row r="20" spans="1:7" x14ac:dyDescent="0.25">
      <c r="A20" s="26" t="s">
        <v>167</v>
      </c>
      <c r="B20" s="25" t="s">
        <v>166</v>
      </c>
      <c r="C20" s="24">
        <f t="shared" si="0"/>
        <v>8571333.3599999994</v>
      </c>
      <c r="D20" s="24">
        <v>107166.66</v>
      </c>
      <c r="E20" s="23">
        <f>ROUND(C19*$D$10%*30/365,2)</f>
        <v>11698.14</v>
      </c>
      <c r="F20" s="16"/>
      <c r="G20" s="28"/>
    </row>
    <row r="21" spans="1:7" x14ac:dyDescent="0.25">
      <c r="A21" s="26" t="s">
        <v>165</v>
      </c>
      <c r="B21" s="25" t="s">
        <v>164</v>
      </c>
      <c r="C21" s="24">
        <f t="shared" si="0"/>
        <v>8464166.6999999993</v>
      </c>
      <c r="D21" s="24">
        <v>107166.66</v>
      </c>
      <c r="E21" s="23">
        <f>ROUND(C20*$D$10%*31/365,2)</f>
        <v>11938.81</v>
      </c>
      <c r="F21" s="16"/>
      <c r="G21" s="28"/>
    </row>
    <row r="22" spans="1:7" x14ac:dyDescent="0.25">
      <c r="A22" s="26" t="s">
        <v>163</v>
      </c>
      <c r="B22" s="25" t="s">
        <v>162</v>
      </c>
      <c r="C22" s="24">
        <f t="shared" si="0"/>
        <v>8357000.0399999991</v>
      </c>
      <c r="D22" s="24">
        <v>107166.66</v>
      </c>
      <c r="E22" s="23">
        <f>ROUND(C21*$D$10%*30/365,2)</f>
        <v>11409.23</v>
      </c>
      <c r="F22" s="16"/>
      <c r="G22" s="28"/>
    </row>
    <row r="23" spans="1:7" x14ac:dyDescent="0.25">
      <c r="A23" s="26" t="s">
        <v>161</v>
      </c>
      <c r="B23" s="25" t="s">
        <v>160</v>
      </c>
      <c r="C23" s="24">
        <f t="shared" si="0"/>
        <v>8249833.379999999</v>
      </c>
      <c r="D23" s="24">
        <v>107166.66</v>
      </c>
      <c r="E23" s="23">
        <f>ROUND(C22*$D$10%*31/365,2)</f>
        <v>11640.27</v>
      </c>
      <c r="F23" s="16"/>
      <c r="G23" s="28"/>
    </row>
    <row r="24" spans="1:7" x14ac:dyDescent="0.25">
      <c r="A24" s="26" t="s">
        <v>159</v>
      </c>
      <c r="B24" s="25" t="s">
        <v>158</v>
      </c>
      <c r="C24" s="24">
        <f t="shared" si="0"/>
        <v>8142666.7199999988</v>
      </c>
      <c r="D24" s="24">
        <v>107166.66</v>
      </c>
      <c r="E24" s="23">
        <f>ROUND(C23*$D$10%*31/365,2)</f>
        <v>11491</v>
      </c>
      <c r="F24" s="16"/>
      <c r="G24" s="28"/>
    </row>
    <row r="25" spans="1:7" x14ac:dyDescent="0.25">
      <c r="A25" s="26" t="s">
        <v>157</v>
      </c>
      <c r="B25" s="25" t="s">
        <v>156</v>
      </c>
      <c r="C25" s="24">
        <f t="shared" si="0"/>
        <v>8035500.0599999987</v>
      </c>
      <c r="D25" s="24">
        <v>107166.66</v>
      </c>
      <c r="E25" s="23">
        <f>ROUND(C24*$D$10%*30/365,2)</f>
        <v>10975.87</v>
      </c>
      <c r="F25" s="16"/>
      <c r="G25" s="28"/>
    </row>
    <row r="26" spans="1:7" x14ac:dyDescent="0.25">
      <c r="A26" s="26" t="s">
        <v>155</v>
      </c>
      <c r="B26" s="25" t="s">
        <v>154</v>
      </c>
      <c r="C26" s="24">
        <f t="shared" si="0"/>
        <v>7928333.3999999985</v>
      </c>
      <c r="D26" s="24">
        <v>107166.66</v>
      </c>
      <c r="E26" s="23">
        <f>ROUND(C25*$D$10%*31/365,2)</f>
        <v>11192.46</v>
      </c>
      <c r="F26" s="16"/>
      <c r="G26" s="28"/>
    </row>
    <row r="27" spans="1:7" x14ac:dyDescent="0.25">
      <c r="A27" s="26" t="s">
        <v>153</v>
      </c>
      <c r="B27" s="25" t="s">
        <v>152</v>
      </c>
      <c r="C27" s="24">
        <f t="shared" si="0"/>
        <v>7821166.7399999984</v>
      </c>
      <c r="D27" s="24">
        <v>107166.66</v>
      </c>
      <c r="E27" s="23">
        <f>ROUND(C26*$D$10%*30/365,2)</f>
        <v>10686.96</v>
      </c>
      <c r="F27" s="16"/>
      <c r="G27" s="28"/>
    </row>
    <row r="28" spans="1:7" x14ac:dyDescent="0.25">
      <c r="A28" s="26" t="s">
        <v>151</v>
      </c>
      <c r="B28" s="25" t="s">
        <v>150</v>
      </c>
      <c r="C28" s="24">
        <f t="shared" si="0"/>
        <v>7713999.9999999981</v>
      </c>
      <c r="D28" s="24">
        <v>107166.74</v>
      </c>
      <c r="E28" s="23">
        <f>ROUND(C27*$D$10%*31/365,2)</f>
        <v>10893.92</v>
      </c>
      <c r="F28" s="17"/>
      <c r="G28" s="28"/>
    </row>
    <row r="29" spans="1:7" s="15" customFormat="1" x14ac:dyDescent="0.25">
      <c r="A29" s="26" t="s">
        <v>149</v>
      </c>
      <c r="B29" s="25" t="s">
        <v>148</v>
      </c>
      <c r="C29" s="24">
        <f t="shared" si="0"/>
        <v>7606833.339999998</v>
      </c>
      <c r="D29" s="24">
        <v>107166.66</v>
      </c>
      <c r="E29" s="23">
        <f>ROUND(C28*$D$10%*31/366,2)</f>
        <v>10715.29</v>
      </c>
    </row>
    <row r="30" spans="1:7" s="15" customFormat="1" x14ac:dyDescent="0.25">
      <c r="A30" s="26" t="s">
        <v>147</v>
      </c>
      <c r="B30" s="25" t="s">
        <v>146</v>
      </c>
      <c r="C30" s="24">
        <f t="shared" si="0"/>
        <v>7499666.6799999978</v>
      </c>
      <c r="D30" s="24">
        <v>107166.66</v>
      </c>
      <c r="E30" s="23">
        <f>ROUND(C29*$D$10%*29/366,2)</f>
        <v>9884.73</v>
      </c>
    </row>
    <row r="31" spans="1:7" s="15" customFormat="1" x14ac:dyDescent="0.25">
      <c r="A31" s="26" t="s">
        <v>145</v>
      </c>
      <c r="B31" s="25" t="s">
        <v>144</v>
      </c>
      <c r="C31" s="24">
        <f t="shared" si="0"/>
        <v>7392500.0199999977</v>
      </c>
      <c r="D31" s="24">
        <v>107166.66</v>
      </c>
      <c r="E31" s="23">
        <f>ROUND(C30*$D$10%*31/366,2)</f>
        <v>10417.57</v>
      </c>
    </row>
    <row r="32" spans="1:7" s="15" customFormat="1" x14ac:dyDescent="0.25">
      <c r="A32" s="26" t="s">
        <v>143</v>
      </c>
      <c r="B32" s="25" t="s">
        <v>142</v>
      </c>
      <c r="C32" s="24">
        <f t="shared" si="0"/>
        <v>7285333.3599999975</v>
      </c>
      <c r="D32" s="24">
        <v>107166.66</v>
      </c>
      <c r="E32" s="23">
        <f>ROUND(C31*$D$10%*30/366,2)</f>
        <v>9937.4599999999991</v>
      </c>
    </row>
    <row r="33" spans="1:7" s="15" customFormat="1" x14ac:dyDescent="0.25">
      <c r="A33" s="26" t="s">
        <v>141</v>
      </c>
      <c r="B33" s="25" t="s">
        <v>140</v>
      </c>
      <c r="C33" s="24">
        <f t="shared" si="0"/>
        <v>7178166.6999999974</v>
      </c>
      <c r="D33" s="24">
        <v>107166.66</v>
      </c>
      <c r="E33" s="23">
        <f>ROUND(C32*$D$10%*31/366,2)</f>
        <v>10119.85</v>
      </c>
    </row>
    <row r="34" spans="1:7" s="15" customFormat="1" x14ac:dyDescent="0.25">
      <c r="A34" s="26" t="s">
        <v>139</v>
      </c>
      <c r="B34" s="25" t="s">
        <v>138</v>
      </c>
      <c r="C34" s="24">
        <f t="shared" si="0"/>
        <v>7071000.0399999972</v>
      </c>
      <c r="D34" s="24">
        <v>107166.66</v>
      </c>
      <c r="E34" s="23">
        <f>ROUND(C33*$D$10%*30/366,2)</f>
        <v>9649.34</v>
      </c>
    </row>
    <row r="35" spans="1:7" s="15" customFormat="1" x14ac:dyDescent="0.25">
      <c r="A35" s="26" t="s">
        <v>137</v>
      </c>
      <c r="B35" s="25" t="s">
        <v>136</v>
      </c>
      <c r="C35" s="24">
        <f t="shared" si="0"/>
        <v>6963833.3799999971</v>
      </c>
      <c r="D35" s="24">
        <v>107166.66</v>
      </c>
      <c r="E35" s="23">
        <f>ROUND(C34*$D$10%*31/366,2)</f>
        <v>9822.1200000000008</v>
      </c>
    </row>
    <row r="36" spans="1:7" s="15" customFormat="1" x14ac:dyDescent="0.25">
      <c r="A36" s="26" t="s">
        <v>135</v>
      </c>
      <c r="B36" s="25" t="s">
        <v>134</v>
      </c>
      <c r="C36" s="24">
        <f t="shared" si="0"/>
        <v>6856666.7199999969</v>
      </c>
      <c r="D36" s="24">
        <v>107166.66</v>
      </c>
      <c r="E36" s="23">
        <f>ROUND(C35*$D$10%*31/366,2)</f>
        <v>9673.26</v>
      </c>
    </row>
    <row r="37" spans="1:7" s="15" customFormat="1" x14ac:dyDescent="0.25">
      <c r="A37" s="26" t="s">
        <v>133</v>
      </c>
      <c r="B37" s="25" t="s">
        <v>132</v>
      </c>
      <c r="C37" s="24">
        <f t="shared" si="0"/>
        <v>6749500.0599999968</v>
      </c>
      <c r="D37" s="24">
        <v>107166.66</v>
      </c>
      <c r="E37" s="23">
        <f>ROUND(C36*$D$10%*30/366,2)</f>
        <v>9217.16</v>
      </c>
    </row>
    <row r="38" spans="1:7" s="15" customFormat="1" x14ac:dyDescent="0.25">
      <c r="A38" s="26" t="s">
        <v>131</v>
      </c>
      <c r="B38" s="25" t="s">
        <v>130</v>
      </c>
      <c r="C38" s="24">
        <f t="shared" si="0"/>
        <v>6642333.3999999966</v>
      </c>
      <c r="D38" s="24">
        <v>107166.66</v>
      </c>
      <c r="E38" s="23">
        <f>ROUND(C37*$D$10%*31/366,2)</f>
        <v>9375.5400000000009</v>
      </c>
    </row>
    <row r="39" spans="1:7" s="15" customFormat="1" x14ac:dyDescent="0.25">
      <c r="A39" s="26" t="s">
        <v>129</v>
      </c>
      <c r="B39" s="25" t="s">
        <v>128</v>
      </c>
      <c r="C39" s="24">
        <f t="shared" si="0"/>
        <v>6535166.7399999965</v>
      </c>
      <c r="D39" s="24">
        <v>107166.66</v>
      </c>
      <c r="E39" s="23">
        <f>ROUND(C38*$D$10%*30/366,2)</f>
        <v>8929.0400000000009</v>
      </c>
    </row>
    <row r="40" spans="1:7" s="15" customFormat="1" x14ac:dyDescent="0.25">
      <c r="A40" s="26" t="s">
        <v>127</v>
      </c>
      <c r="B40" s="25" t="s">
        <v>126</v>
      </c>
      <c r="C40" s="24">
        <f t="shared" si="0"/>
        <v>6427999.9999999963</v>
      </c>
      <c r="D40" s="24">
        <v>107166.74</v>
      </c>
      <c r="E40" s="23">
        <f>ROUND(C39*$D$10%*31/366,2)</f>
        <v>9077.81</v>
      </c>
      <c r="F40" s="27"/>
    </row>
    <row r="41" spans="1:7" x14ac:dyDescent="0.25">
      <c r="A41" s="26" t="s">
        <v>125</v>
      </c>
      <c r="B41" s="25" t="s">
        <v>124</v>
      </c>
      <c r="C41" s="24">
        <f t="shared" si="0"/>
        <v>6320833.3399999961</v>
      </c>
      <c r="D41" s="24">
        <v>107166.66</v>
      </c>
      <c r="E41" s="23">
        <f>ROUND(C40*$D$10%*31/365,2)</f>
        <v>8953.41</v>
      </c>
      <c r="F41" s="16"/>
      <c r="G41" s="16"/>
    </row>
    <row r="42" spans="1:7" x14ac:dyDescent="0.25">
      <c r="A42" s="26" t="s">
        <v>123</v>
      </c>
      <c r="B42" s="25" t="s">
        <v>122</v>
      </c>
      <c r="C42" s="24">
        <f t="shared" si="0"/>
        <v>6213666.679999996</v>
      </c>
      <c r="D42" s="24">
        <v>107166.66</v>
      </c>
      <c r="E42" s="23">
        <f>ROUND(C41*$D$10%*28/365,2)</f>
        <v>7952.13</v>
      </c>
      <c r="F42" s="16"/>
      <c r="G42" s="16"/>
    </row>
    <row r="43" spans="1:7" x14ac:dyDescent="0.25">
      <c r="A43" s="26" t="s">
        <v>121</v>
      </c>
      <c r="B43" s="25" t="s">
        <v>120</v>
      </c>
      <c r="C43" s="24">
        <f t="shared" si="0"/>
        <v>6106500.0199999958</v>
      </c>
      <c r="D43" s="24">
        <v>107166.66</v>
      </c>
      <c r="E43" s="23">
        <f>ROUND(C42*$D$10%*31/365,2)</f>
        <v>8654.8700000000008</v>
      </c>
      <c r="F43" s="16"/>
      <c r="G43" s="16"/>
    </row>
    <row r="44" spans="1:7" x14ac:dyDescent="0.25">
      <c r="A44" s="26" t="s">
        <v>119</v>
      </c>
      <c r="B44" s="25" t="s">
        <v>118</v>
      </c>
      <c r="C44" s="24">
        <f t="shared" si="0"/>
        <v>5999333.3599999957</v>
      </c>
      <c r="D44" s="24">
        <v>107166.66</v>
      </c>
      <c r="E44" s="23">
        <f>ROUND(C43*$D$10%*30/365,2)</f>
        <v>8231.23</v>
      </c>
      <c r="F44" s="16"/>
      <c r="G44" s="16"/>
    </row>
    <row r="45" spans="1:7" x14ac:dyDescent="0.25">
      <c r="A45" s="26" t="s">
        <v>117</v>
      </c>
      <c r="B45" s="25" t="s">
        <v>116</v>
      </c>
      <c r="C45" s="24">
        <f t="shared" si="0"/>
        <v>5892166.6999999955</v>
      </c>
      <c r="D45" s="24">
        <v>107166.66</v>
      </c>
      <c r="E45" s="23">
        <f>ROUND(C44*$D$10%*31/365,2)</f>
        <v>8356.33</v>
      </c>
      <c r="F45" s="16"/>
      <c r="G45" s="16"/>
    </row>
    <row r="46" spans="1:7" x14ac:dyDescent="0.25">
      <c r="A46" s="26" t="s">
        <v>115</v>
      </c>
      <c r="B46" s="25" t="s">
        <v>114</v>
      </c>
      <c r="C46" s="24">
        <f t="shared" si="0"/>
        <v>5785000.0399999954</v>
      </c>
      <c r="D46" s="24">
        <v>107166.66</v>
      </c>
      <c r="E46" s="23">
        <f>ROUND(C45*$D$10%*30/365,2)</f>
        <v>7942.32</v>
      </c>
      <c r="F46" s="16"/>
      <c r="G46" s="16"/>
    </row>
    <row r="47" spans="1:7" x14ac:dyDescent="0.25">
      <c r="A47" s="26" t="s">
        <v>113</v>
      </c>
      <c r="B47" s="25" t="s">
        <v>112</v>
      </c>
      <c r="C47" s="24">
        <f t="shared" si="0"/>
        <v>5677833.3799999952</v>
      </c>
      <c r="D47" s="24">
        <v>107166.66</v>
      </c>
      <c r="E47" s="23">
        <f>ROUND(C46*$D$10%*31/365,2)</f>
        <v>8057.79</v>
      </c>
      <c r="F47" s="16"/>
      <c r="G47" s="16"/>
    </row>
    <row r="48" spans="1:7" x14ac:dyDescent="0.25">
      <c r="A48" s="26" t="s">
        <v>111</v>
      </c>
      <c r="B48" s="25" t="s">
        <v>110</v>
      </c>
      <c r="C48" s="24">
        <f t="shared" si="0"/>
        <v>5570666.7199999951</v>
      </c>
      <c r="D48" s="24">
        <v>107166.66</v>
      </c>
      <c r="E48" s="23">
        <f>ROUND(C47*$D$10%*31/365,2)</f>
        <v>7908.52</v>
      </c>
      <c r="F48" s="16"/>
      <c r="G48" s="16"/>
    </row>
    <row r="49" spans="1:7" x14ac:dyDescent="0.25">
      <c r="A49" s="26" t="s">
        <v>109</v>
      </c>
      <c r="B49" s="25" t="s">
        <v>108</v>
      </c>
      <c r="C49" s="24">
        <f t="shared" ref="C49:C80" si="1">SUM(C48-D49)</f>
        <v>5463500.0599999949</v>
      </c>
      <c r="D49" s="24">
        <v>107166.66</v>
      </c>
      <c r="E49" s="23">
        <f>ROUND(C48*$D$10%*30/365,2)</f>
        <v>7508.95</v>
      </c>
      <c r="F49" s="16"/>
      <c r="G49" s="16"/>
    </row>
    <row r="50" spans="1:7" x14ac:dyDescent="0.25">
      <c r="A50" s="26" t="s">
        <v>107</v>
      </c>
      <c r="B50" s="25" t="s">
        <v>106</v>
      </c>
      <c r="C50" s="24">
        <f t="shared" si="1"/>
        <v>5356333.3999999948</v>
      </c>
      <c r="D50" s="24">
        <v>107166.66</v>
      </c>
      <c r="E50" s="23">
        <f>ROUND(C49*$D$10%*31/365,2)</f>
        <v>7609.98</v>
      </c>
      <c r="F50" s="16"/>
      <c r="G50" s="16"/>
    </row>
    <row r="51" spans="1:7" x14ac:dyDescent="0.25">
      <c r="A51" s="26" t="s">
        <v>105</v>
      </c>
      <c r="B51" s="25" t="s">
        <v>104</v>
      </c>
      <c r="C51" s="24">
        <f t="shared" si="1"/>
        <v>5249166.7399999946</v>
      </c>
      <c r="D51" s="24">
        <v>107166.66</v>
      </c>
      <c r="E51" s="23">
        <f>ROUND(C50*$D$10%*30/365,2)</f>
        <v>7220.04</v>
      </c>
      <c r="F51" s="16"/>
      <c r="G51" s="16"/>
    </row>
    <row r="52" spans="1:7" x14ac:dyDescent="0.25">
      <c r="A52" s="26" t="s">
        <v>103</v>
      </c>
      <c r="B52" s="25" t="s">
        <v>102</v>
      </c>
      <c r="C52" s="24">
        <f t="shared" si="1"/>
        <v>5141999.9999999944</v>
      </c>
      <c r="D52" s="24">
        <v>107166.74</v>
      </c>
      <c r="E52" s="23">
        <f>ROUND(C51*$D$10%*31/365,2)</f>
        <v>7311.44</v>
      </c>
      <c r="F52" s="17"/>
      <c r="G52" s="16"/>
    </row>
    <row r="53" spans="1:7" x14ac:dyDescent="0.25">
      <c r="A53" s="26" t="s">
        <v>101</v>
      </c>
      <c r="B53" s="25" t="s">
        <v>100</v>
      </c>
      <c r="C53" s="24">
        <f t="shared" si="1"/>
        <v>5034833.3399999943</v>
      </c>
      <c r="D53" s="24">
        <v>107166.66</v>
      </c>
      <c r="E53" s="23">
        <f>ROUND(C52*$D$10%*31/365,2)</f>
        <v>7162.17</v>
      </c>
      <c r="F53" s="16"/>
      <c r="G53" s="16"/>
    </row>
    <row r="54" spans="1:7" x14ac:dyDescent="0.25">
      <c r="A54" s="26" t="s">
        <v>99</v>
      </c>
      <c r="B54" s="25" t="s">
        <v>98</v>
      </c>
      <c r="C54" s="24">
        <f t="shared" si="1"/>
        <v>4927666.6799999941</v>
      </c>
      <c r="D54" s="24">
        <v>107166.66</v>
      </c>
      <c r="E54" s="23">
        <f>ROUND(C53*$D$10%*28/365,2)</f>
        <v>6334.23</v>
      </c>
      <c r="F54" s="16"/>
      <c r="G54" s="16"/>
    </row>
    <row r="55" spans="1:7" x14ac:dyDescent="0.25">
      <c r="A55" s="26" t="s">
        <v>97</v>
      </c>
      <c r="B55" s="25" t="s">
        <v>96</v>
      </c>
      <c r="C55" s="24">
        <f t="shared" si="1"/>
        <v>4820500.019999994</v>
      </c>
      <c r="D55" s="24">
        <v>107166.66</v>
      </c>
      <c r="E55" s="23">
        <f>ROUND(C54*$D$10%*31/365,2)</f>
        <v>6863.63</v>
      </c>
      <c r="F55" s="16"/>
      <c r="G55" s="16"/>
    </row>
    <row r="56" spans="1:7" x14ac:dyDescent="0.25">
      <c r="A56" s="26" t="s">
        <v>95</v>
      </c>
      <c r="B56" s="25" t="s">
        <v>94</v>
      </c>
      <c r="C56" s="24">
        <f t="shared" si="1"/>
        <v>4713333.3599999938</v>
      </c>
      <c r="D56" s="24">
        <v>107166.66</v>
      </c>
      <c r="E56" s="23">
        <f>ROUND(C55*$D$10%*30/365,2)</f>
        <v>6497.77</v>
      </c>
      <c r="F56" s="16"/>
      <c r="G56" s="16"/>
    </row>
    <row r="57" spans="1:7" x14ac:dyDescent="0.25">
      <c r="A57" s="26" t="s">
        <v>93</v>
      </c>
      <c r="B57" s="25" t="s">
        <v>92</v>
      </c>
      <c r="C57" s="24">
        <f t="shared" si="1"/>
        <v>4606166.6999999937</v>
      </c>
      <c r="D57" s="24">
        <v>107166.66</v>
      </c>
      <c r="E57" s="23">
        <f>ROUND(C56*$D$10%*31/365,2)</f>
        <v>6565.09</v>
      </c>
      <c r="F57" s="16"/>
      <c r="G57" s="16"/>
    </row>
    <row r="58" spans="1:7" x14ac:dyDescent="0.25">
      <c r="A58" s="26" t="s">
        <v>91</v>
      </c>
      <c r="B58" s="25" t="s">
        <v>90</v>
      </c>
      <c r="C58" s="24">
        <f t="shared" si="1"/>
        <v>4499000.0399999935</v>
      </c>
      <c r="D58" s="24">
        <v>107166.66</v>
      </c>
      <c r="E58" s="23">
        <f>ROUND(C57*$D$10%*30/365,2)</f>
        <v>6208.86</v>
      </c>
      <c r="F58" s="16"/>
      <c r="G58" s="16"/>
    </row>
    <row r="59" spans="1:7" x14ac:dyDescent="0.25">
      <c r="A59" s="26" t="s">
        <v>89</v>
      </c>
      <c r="B59" s="25" t="s">
        <v>88</v>
      </c>
      <c r="C59" s="24">
        <f t="shared" si="1"/>
        <v>4391833.3799999934</v>
      </c>
      <c r="D59" s="24">
        <v>107166.66</v>
      </c>
      <c r="E59" s="23">
        <f>ROUND(C58*$D$10%*31/365,2)</f>
        <v>6266.55</v>
      </c>
      <c r="F59" s="16"/>
      <c r="G59" s="16"/>
    </row>
    <row r="60" spans="1:7" x14ac:dyDescent="0.25">
      <c r="A60" s="26" t="s">
        <v>87</v>
      </c>
      <c r="B60" s="25" t="s">
        <v>86</v>
      </c>
      <c r="C60" s="24">
        <f t="shared" si="1"/>
        <v>4284666.7199999932</v>
      </c>
      <c r="D60" s="24">
        <v>107166.66</v>
      </c>
      <c r="E60" s="23">
        <f>ROUND(C59*$D$10%*31/365,2)</f>
        <v>6117.28</v>
      </c>
      <c r="F60" s="16"/>
      <c r="G60" s="16"/>
    </row>
    <row r="61" spans="1:7" x14ac:dyDescent="0.25">
      <c r="A61" s="26" t="s">
        <v>85</v>
      </c>
      <c r="B61" s="25" t="s">
        <v>84</v>
      </c>
      <c r="C61" s="24">
        <f t="shared" si="1"/>
        <v>4177500.0599999931</v>
      </c>
      <c r="D61" s="24">
        <v>107166.66</v>
      </c>
      <c r="E61" s="23">
        <f>ROUND(C60*$D$10%*30/365,2)</f>
        <v>5775.5</v>
      </c>
      <c r="F61" s="16"/>
      <c r="G61" s="16"/>
    </row>
    <row r="62" spans="1:7" x14ac:dyDescent="0.25">
      <c r="A62" s="26" t="s">
        <v>83</v>
      </c>
      <c r="B62" s="25" t="s">
        <v>82</v>
      </c>
      <c r="C62" s="24">
        <f t="shared" si="1"/>
        <v>4070333.3999999929</v>
      </c>
      <c r="D62" s="24">
        <v>107166.66</v>
      </c>
      <c r="E62" s="23">
        <f>ROUND(C61*$D$10%*31/365,2)</f>
        <v>5818.74</v>
      </c>
      <c r="F62" s="16"/>
      <c r="G62" s="16"/>
    </row>
    <row r="63" spans="1:7" x14ac:dyDescent="0.25">
      <c r="A63" s="26" t="s">
        <v>81</v>
      </c>
      <c r="B63" s="25" t="s">
        <v>80</v>
      </c>
      <c r="C63" s="24">
        <f t="shared" si="1"/>
        <v>3963166.7399999928</v>
      </c>
      <c r="D63" s="24">
        <v>107166.66</v>
      </c>
      <c r="E63" s="23">
        <f>ROUND(C62*$D$10%*30/365,2)</f>
        <v>5486.59</v>
      </c>
      <c r="F63" s="16"/>
      <c r="G63" s="16"/>
    </row>
    <row r="64" spans="1:7" x14ac:dyDescent="0.25">
      <c r="A64" s="26" t="s">
        <v>79</v>
      </c>
      <c r="B64" s="25" t="s">
        <v>78</v>
      </c>
      <c r="C64" s="24">
        <f t="shared" si="1"/>
        <v>3855999.9999999925</v>
      </c>
      <c r="D64" s="24">
        <v>107166.74</v>
      </c>
      <c r="E64" s="23">
        <f>ROUND(C63*$D$10%*31/365,2)</f>
        <v>5520.2</v>
      </c>
      <c r="F64" s="17"/>
      <c r="G64" s="16"/>
    </row>
    <row r="65" spans="1:7" x14ac:dyDescent="0.25">
      <c r="A65" s="26" t="s">
        <v>77</v>
      </c>
      <c r="B65" s="25" t="s">
        <v>76</v>
      </c>
      <c r="C65" s="24">
        <f t="shared" si="1"/>
        <v>3748833.3399999924</v>
      </c>
      <c r="D65" s="24">
        <v>107166.66</v>
      </c>
      <c r="E65" s="23">
        <f>ROUND(C64*$D$10%*31/365,2)</f>
        <v>5370.93</v>
      </c>
      <c r="F65" s="16"/>
      <c r="G65" s="16"/>
    </row>
    <row r="66" spans="1:7" x14ac:dyDescent="0.25">
      <c r="A66" s="26" t="s">
        <v>75</v>
      </c>
      <c r="B66" s="25" t="s">
        <v>74</v>
      </c>
      <c r="C66" s="24">
        <f t="shared" si="1"/>
        <v>3641666.6799999923</v>
      </c>
      <c r="D66" s="24">
        <v>107166.66</v>
      </c>
      <c r="E66" s="23">
        <f>ROUND(C65*$D$10%*28/365,2)</f>
        <v>4716.34</v>
      </c>
      <c r="F66" s="16"/>
      <c r="G66" s="16"/>
    </row>
    <row r="67" spans="1:7" x14ac:dyDescent="0.25">
      <c r="A67" s="26" t="s">
        <v>73</v>
      </c>
      <c r="B67" s="25" t="s">
        <v>72</v>
      </c>
      <c r="C67" s="24">
        <f t="shared" si="1"/>
        <v>3534500.0199999921</v>
      </c>
      <c r="D67" s="24">
        <v>107166.66</v>
      </c>
      <c r="E67" s="23">
        <f>ROUND(C66*$D$10%*31/365,2)</f>
        <v>5072.3900000000003</v>
      </c>
      <c r="F67" s="16"/>
      <c r="G67" s="16"/>
    </row>
    <row r="68" spans="1:7" x14ac:dyDescent="0.25">
      <c r="A68" s="26" t="s">
        <v>71</v>
      </c>
      <c r="B68" s="25" t="s">
        <v>70</v>
      </c>
      <c r="C68" s="24">
        <f t="shared" si="1"/>
        <v>3427333.359999992</v>
      </c>
      <c r="D68" s="24">
        <v>107166.66</v>
      </c>
      <c r="E68" s="23">
        <f>ROUND(C67*$D$10%*30/365,2)</f>
        <v>4764.3100000000004</v>
      </c>
      <c r="F68" s="16"/>
      <c r="G68" s="16"/>
    </row>
    <row r="69" spans="1:7" x14ac:dyDescent="0.25">
      <c r="A69" s="26" t="s">
        <v>69</v>
      </c>
      <c r="B69" s="25" t="s">
        <v>68</v>
      </c>
      <c r="C69" s="24">
        <f t="shared" si="1"/>
        <v>3320166.6999999918</v>
      </c>
      <c r="D69" s="24">
        <v>107166.66</v>
      </c>
      <c r="E69" s="23">
        <f>ROUND(C68*$D$10%*31/365,2)</f>
        <v>4773.8500000000004</v>
      </c>
      <c r="F69" s="16"/>
      <c r="G69" s="16"/>
    </row>
    <row r="70" spans="1:7" x14ac:dyDescent="0.25">
      <c r="A70" s="26" t="s">
        <v>67</v>
      </c>
      <c r="B70" s="25" t="s">
        <v>66</v>
      </c>
      <c r="C70" s="24">
        <f t="shared" si="1"/>
        <v>3213000.0399999917</v>
      </c>
      <c r="D70" s="24">
        <v>107166.66</v>
      </c>
      <c r="E70" s="23">
        <f>ROUND(C69*$D$10%*30/365,2)</f>
        <v>4475.3999999999996</v>
      </c>
      <c r="F70" s="16"/>
      <c r="G70" s="16"/>
    </row>
    <row r="71" spans="1:7" x14ac:dyDescent="0.25">
      <c r="A71" s="26" t="s">
        <v>65</v>
      </c>
      <c r="B71" s="25" t="s">
        <v>64</v>
      </c>
      <c r="C71" s="24">
        <f t="shared" si="1"/>
        <v>3105833.3799999915</v>
      </c>
      <c r="D71" s="24">
        <v>107166.66</v>
      </c>
      <c r="E71" s="23">
        <f>ROUND(C70*$D$10%*31/365,2)</f>
        <v>4475.3100000000004</v>
      </c>
      <c r="F71" s="16"/>
      <c r="G71" s="16"/>
    </row>
    <row r="72" spans="1:7" x14ac:dyDescent="0.25">
      <c r="A72" s="26" t="s">
        <v>63</v>
      </c>
      <c r="B72" s="25" t="s">
        <v>62</v>
      </c>
      <c r="C72" s="24">
        <f t="shared" si="1"/>
        <v>2998666.7199999914</v>
      </c>
      <c r="D72" s="24">
        <v>107166.66</v>
      </c>
      <c r="E72" s="23">
        <f>ROUND(C71*$D$10%*31/365,2)</f>
        <v>4326.04</v>
      </c>
      <c r="F72" s="16"/>
      <c r="G72" s="16"/>
    </row>
    <row r="73" spans="1:7" x14ac:dyDescent="0.25">
      <c r="A73" s="26" t="s">
        <v>61</v>
      </c>
      <c r="B73" s="25" t="s">
        <v>60</v>
      </c>
      <c r="C73" s="24">
        <f t="shared" si="1"/>
        <v>2891500.0599999912</v>
      </c>
      <c r="D73" s="24">
        <v>107166.66</v>
      </c>
      <c r="E73" s="23">
        <f>ROUND(C72*$D$10%*30/365,2)</f>
        <v>4042.04</v>
      </c>
      <c r="F73" s="16"/>
      <c r="G73" s="16"/>
    </row>
    <row r="74" spans="1:7" x14ac:dyDescent="0.25">
      <c r="A74" s="26" t="s">
        <v>59</v>
      </c>
      <c r="B74" s="25" t="s">
        <v>58</v>
      </c>
      <c r="C74" s="24">
        <f t="shared" si="1"/>
        <v>2784333.3999999911</v>
      </c>
      <c r="D74" s="24">
        <v>107166.66</v>
      </c>
      <c r="E74" s="23">
        <f>ROUND(C73*$D$10%*31/365,2)</f>
        <v>4027.5</v>
      </c>
      <c r="F74" s="16"/>
      <c r="G74" s="16"/>
    </row>
    <row r="75" spans="1:7" x14ac:dyDescent="0.25">
      <c r="A75" s="26" t="s">
        <v>57</v>
      </c>
      <c r="B75" s="25" t="s">
        <v>56</v>
      </c>
      <c r="C75" s="24">
        <f t="shared" si="1"/>
        <v>2677166.7399999909</v>
      </c>
      <c r="D75" s="24">
        <v>107166.66</v>
      </c>
      <c r="E75" s="23">
        <f>ROUND(C74*$D$10%*30/365,2)</f>
        <v>3753.13</v>
      </c>
      <c r="F75" s="16"/>
      <c r="G75" s="16"/>
    </row>
    <row r="76" spans="1:7" x14ac:dyDescent="0.25">
      <c r="A76" s="26" t="s">
        <v>55</v>
      </c>
      <c r="B76" s="25" t="s">
        <v>54</v>
      </c>
      <c r="C76" s="24">
        <f t="shared" si="1"/>
        <v>2569999.9999999907</v>
      </c>
      <c r="D76" s="24">
        <v>107166.74</v>
      </c>
      <c r="E76" s="23">
        <f>ROUND(C75*$D$10%*31/365,2)</f>
        <v>3728.96</v>
      </c>
      <c r="F76" s="17"/>
      <c r="G76" s="16"/>
    </row>
    <row r="77" spans="1:7" s="15" customFormat="1" x14ac:dyDescent="0.25">
      <c r="A77" s="26" t="s">
        <v>53</v>
      </c>
      <c r="B77" s="25" t="s">
        <v>52</v>
      </c>
      <c r="C77" s="24">
        <f t="shared" si="1"/>
        <v>2462833.3399999905</v>
      </c>
      <c r="D77" s="24">
        <v>107166.66</v>
      </c>
      <c r="E77" s="23">
        <f>ROUND(C76*$D$10%*31/366,2)</f>
        <v>3569.91</v>
      </c>
    </row>
    <row r="78" spans="1:7" s="15" customFormat="1" x14ac:dyDescent="0.25">
      <c r="A78" s="26" t="s">
        <v>51</v>
      </c>
      <c r="B78" s="25" t="s">
        <v>50</v>
      </c>
      <c r="C78" s="24">
        <f t="shared" si="1"/>
        <v>2355666.6799999904</v>
      </c>
      <c r="D78" s="24">
        <v>107166.66</v>
      </c>
      <c r="E78" s="23">
        <f>ROUND(C77*$D$10%*29/366,2)</f>
        <v>3200.34</v>
      </c>
    </row>
    <row r="79" spans="1:7" s="15" customFormat="1" x14ac:dyDescent="0.25">
      <c r="A79" s="26" t="s">
        <v>49</v>
      </c>
      <c r="B79" s="25" t="s">
        <v>48</v>
      </c>
      <c r="C79" s="24">
        <f t="shared" si="1"/>
        <v>2248500.0199999902</v>
      </c>
      <c r="D79" s="24">
        <v>107166.66</v>
      </c>
      <c r="E79" s="23">
        <f>ROUND(C78*$D$10%*31/366,2)</f>
        <v>3272.19</v>
      </c>
    </row>
    <row r="80" spans="1:7" s="15" customFormat="1" x14ac:dyDescent="0.25">
      <c r="A80" s="26" t="s">
        <v>47</v>
      </c>
      <c r="B80" s="25" t="s">
        <v>46</v>
      </c>
      <c r="C80" s="24">
        <f t="shared" si="1"/>
        <v>2141333.3599999901</v>
      </c>
      <c r="D80" s="24">
        <v>107166.66</v>
      </c>
      <c r="E80" s="23">
        <f>ROUND(C79*$D$10%*30/366,2)</f>
        <v>3022.57</v>
      </c>
    </row>
    <row r="81" spans="1:7" s="15" customFormat="1" x14ac:dyDescent="0.25">
      <c r="A81" s="26" t="s">
        <v>45</v>
      </c>
      <c r="B81" s="25" t="s">
        <v>44</v>
      </c>
      <c r="C81" s="24">
        <f t="shared" ref="C81:C100" si="2">SUM(C80-D81)</f>
        <v>2034166.6999999902</v>
      </c>
      <c r="D81" s="24">
        <v>107166.66</v>
      </c>
      <c r="E81" s="23">
        <f>ROUND(C80*$D$10%*31/366,2)</f>
        <v>2974.46</v>
      </c>
    </row>
    <row r="82" spans="1:7" s="15" customFormat="1" x14ac:dyDescent="0.25">
      <c r="A82" s="26" t="s">
        <v>43</v>
      </c>
      <c r="B82" s="25" t="s">
        <v>42</v>
      </c>
      <c r="C82" s="24">
        <f t="shared" si="2"/>
        <v>1927000.0399999903</v>
      </c>
      <c r="D82" s="24">
        <v>107166.66</v>
      </c>
      <c r="E82" s="23">
        <f>ROUND(C81*$D$10%*30/366,2)</f>
        <v>2734.45</v>
      </c>
    </row>
    <row r="83" spans="1:7" s="15" customFormat="1" x14ac:dyDescent="0.25">
      <c r="A83" s="26" t="s">
        <v>41</v>
      </c>
      <c r="B83" s="25" t="s">
        <v>40</v>
      </c>
      <c r="C83" s="24">
        <f t="shared" si="2"/>
        <v>1819833.3799999903</v>
      </c>
      <c r="D83" s="24">
        <v>107166.66</v>
      </c>
      <c r="E83" s="23">
        <f>ROUND(C82*$D$10%*31/366,2)</f>
        <v>2676.74</v>
      </c>
    </row>
    <row r="84" spans="1:7" s="15" customFormat="1" x14ac:dyDescent="0.25">
      <c r="A84" s="26" t="s">
        <v>39</v>
      </c>
      <c r="B84" s="25" t="s">
        <v>38</v>
      </c>
      <c r="C84" s="24">
        <f t="shared" si="2"/>
        <v>1712666.7199999904</v>
      </c>
      <c r="D84" s="24">
        <v>107166.66</v>
      </c>
      <c r="E84" s="23">
        <f>ROUND(C83*$D$10%*31/366,2)</f>
        <v>2527.88</v>
      </c>
    </row>
    <row r="85" spans="1:7" s="15" customFormat="1" x14ac:dyDescent="0.25">
      <c r="A85" s="26" t="s">
        <v>37</v>
      </c>
      <c r="B85" s="25" t="s">
        <v>36</v>
      </c>
      <c r="C85" s="24">
        <f t="shared" si="2"/>
        <v>1605500.0599999905</v>
      </c>
      <c r="D85" s="24">
        <v>107166.66</v>
      </c>
      <c r="E85" s="23">
        <f>ROUND(C84*$D$10%*30/366,2)</f>
        <v>2302.27</v>
      </c>
    </row>
    <row r="86" spans="1:7" s="15" customFormat="1" x14ac:dyDescent="0.25">
      <c r="A86" s="26" t="s">
        <v>35</v>
      </c>
      <c r="B86" s="25" t="s">
        <v>34</v>
      </c>
      <c r="C86" s="24">
        <f t="shared" si="2"/>
        <v>1498333.3999999906</v>
      </c>
      <c r="D86" s="24">
        <v>107166.66</v>
      </c>
      <c r="E86" s="23">
        <f>ROUND(C85*$D$10%*31/366,2)</f>
        <v>2230.15</v>
      </c>
    </row>
    <row r="87" spans="1:7" s="15" customFormat="1" x14ac:dyDescent="0.25">
      <c r="A87" s="26" t="s">
        <v>33</v>
      </c>
      <c r="B87" s="25" t="s">
        <v>32</v>
      </c>
      <c r="C87" s="24">
        <f t="shared" si="2"/>
        <v>1391166.7399999907</v>
      </c>
      <c r="D87" s="24">
        <v>107166.66</v>
      </c>
      <c r="E87" s="23">
        <f>ROUND(C86*$D$10%*30/366,2)</f>
        <v>2014.15</v>
      </c>
    </row>
    <row r="88" spans="1:7" s="15" customFormat="1" x14ac:dyDescent="0.25">
      <c r="A88" s="26" t="s">
        <v>31</v>
      </c>
      <c r="B88" s="25" t="s">
        <v>30</v>
      </c>
      <c r="C88" s="24">
        <f t="shared" si="2"/>
        <v>1283999.9999999907</v>
      </c>
      <c r="D88" s="24">
        <v>107166.74</v>
      </c>
      <c r="E88" s="23">
        <f>ROUND(C87*$D$10%*31/366,2)</f>
        <v>1932.43</v>
      </c>
      <c r="F88" s="17"/>
    </row>
    <row r="89" spans="1:7" x14ac:dyDescent="0.25">
      <c r="A89" s="26" t="s">
        <v>29</v>
      </c>
      <c r="B89" s="25" t="s">
        <v>28</v>
      </c>
      <c r="C89" s="24">
        <f t="shared" si="2"/>
        <v>1176833.3399999908</v>
      </c>
      <c r="D89" s="24">
        <v>107166.66</v>
      </c>
      <c r="E89" s="23">
        <f>ROUND(C88*$D$10%*31/365,2)</f>
        <v>1788.45</v>
      </c>
      <c r="F89" s="16"/>
      <c r="G89" s="16"/>
    </row>
    <row r="90" spans="1:7" x14ac:dyDescent="0.25">
      <c r="A90" s="26" t="s">
        <v>27</v>
      </c>
      <c r="B90" s="25" t="s">
        <v>26</v>
      </c>
      <c r="C90" s="24">
        <f t="shared" si="2"/>
        <v>1069666.6799999909</v>
      </c>
      <c r="D90" s="24">
        <v>107166.66</v>
      </c>
      <c r="E90" s="23">
        <f>ROUND(C89*$D$10%*28/365,2)</f>
        <v>1480.55</v>
      </c>
      <c r="F90" s="16"/>
      <c r="G90" s="16"/>
    </row>
    <row r="91" spans="1:7" x14ac:dyDescent="0.25">
      <c r="A91" s="26" t="s">
        <v>25</v>
      </c>
      <c r="B91" s="25" t="s">
        <v>24</v>
      </c>
      <c r="C91" s="24">
        <f t="shared" si="2"/>
        <v>962500.01999999082</v>
      </c>
      <c r="D91" s="24">
        <v>107166.66</v>
      </c>
      <c r="E91" s="23">
        <f>ROUND(C90*$D$10%*31/365,2)</f>
        <v>1489.91</v>
      </c>
      <c r="F91" s="16"/>
      <c r="G91" s="16"/>
    </row>
    <row r="92" spans="1:7" x14ac:dyDescent="0.25">
      <c r="A92" s="26" t="s">
        <v>23</v>
      </c>
      <c r="B92" s="25" t="s">
        <v>22</v>
      </c>
      <c r="C92" s="24">
        <f t="shared" si="2"/>
        <v>855333.35999999079</v>
      </c>
      <c r="D92" s="24">
        <v>107166.66</v>
      </c>
      <c r="E92" s="23">
        <f>ROUND(C91*$D$10%*30/365,2)</f>
        <v>1297.4000000000001</v>
      </c>
      <c r="F92" s="16"/>
      <c r="G92" s="16"/>
    </row>
    <row r="93" spans="1:7" x14ac:dyDescent="0.25">
      <c r="A93" s="26" t="s">
        <v>21</v>
      </c>
      <c r="B93" s="25" t="s">
        <v>20</v>
      </c>
      <c r="C93" s="24">
        <f t="shared" si="2"/>
        <v>748166.69999999076</v>
      </c>
      <c r="D93" s="24">
        <v>107166.66</v>
      </c>
      <c r="E93" s="23">
        <f>ROUND(C92*$D$10%*31/365,2)</f>
        <v>1191.3699999999999</v>
      </c>
      <c r="F93" s="16"/>
      <c r="G93" s="16"/>
    </row>
    <row r="94" spans="1:7" x14ac:dyDescent="0.25">
      <c r="A94" s="26" t="s">
        <v>19</v>
      </c>
      <c r="B94" s="25" t="s">
        <v>18</v>
      </c>
      <c r="C94" s="24">
        <f t="shared" si="2"/>
        <v>641000.03999999072</v>
      </c>
      <c r="D94" s="24">
        <v>107166.66</v>
      </c>
      <c r="E94" s="23">
        <f>ROUND(C93*$D$10%*30/365,2)</f>
        <v>1008.49</v>
      </c>
      <c r="F94" s="16"/>
      <c r="G94" s="16"/>
    </row>
    <row r="95" spans="1:7" x14ac:dyDescent="0.25">
      <c r="A95" s="26" t="s">
        <v>17</v>
      </c>
      <c r="B95" s="25" t="s">
        <v>16</v>
      </c>
      <c r="C95" s="24">
        <f t="shared" si="2"/>
        <v>533833.37999999069</v>
      </c>
      <c r="D95" s="24">
        <v>107166.66</v>
      </c>
      <c r="E95" s="23">
        <f>ROUND(C94*$D$10%*31/365,2)</f>
        <v>892.83</v>
      </c>
      <c r="F95" s="16"/>
      <c r="G95" s="16"/>
    </row>
    <row r="96" spans="1:7" x14ac:dyDescent="0.25">
      <c r="A96" s="26" t="s">
        <v>15</v>
      </c>
      <c r="B96" s="25" t="s">
        <v>14</v>
      </c>
      <c r="C96" s="24">
        <f t="shared" si="2"/>
        <v>426666.71999999066</v>
      </c>
      <c r="D96" s="24">
        <v>107166.66</v>
      </c>
      <c r="E96" s="23">
        <f>ROUND(C95*$D$10%*31/365,2)</f>
        <v>743.56</v>
      </c>
      <c r="F96" s="16"/>
      <c r="G96" s="16"/>
    </row>
    <row r="97" spans="1:7" x14ac:dyDescent="0.25">
      <c r="A97" s="26" t="s">
        <v>13</v>
      </c>
      <c r="B97" s="25" t="s">
        <v>12</v>
      </c>
      <c r="C97" s="24">
        <f t="shared" si="2"/>
        <v>319500.05999999063</v>
      </c>
      <c r="D97" s="24">
        <v>107166.66</v>
      </c>
      <c r="E97" s="23">
        <f>ROUND(C96*$D$10%*30/365,2)</f>
        <v>575.12</v>
      </c>
      <c r="F97" s="16"/>
      <c r="G97" s="16"/>
    </row>
    <row r="98" spans="1:7" x14ac:dyDescent="0.25">
      <c r="A98" s="26" t="s">
        <v>11</v>
      </c>
      <c r="B98" s="25" t="s">
        <v>10</v>
      </c>
      <c r="C98" s="24">
        <f t="shared" si="2"/>
        <v>212333.39999999062</v>
      </c>
      <c r="D98" s="24">
        <v>107166.66</v>
      </c>
      <c r="E98" s="23">
        <f>ROUND(C97*$D$10%*31/365,2)</f>
        <v>445.02</v>
      </c>
      <c r="F98" s="16"/>
      <c r="G98" s="16"/>
    </row>
    <row r="99" spans="1:7" x14ac:dyDescent="0.25">
      <c r="A99" s="26" t="s">
        <v>9</v>
      </c>
      <c r="B99" s="25" t="s">
        <v>8</v>
      </c>
      <c r="C99" s="24">
        <f t="shared" si="2"/>
        <v>105166.73999999062</v>
      </c>
      <c r="D99" s="24">
        <v>107166.66</v>
      </c>
      <c r="E99" s="23">
        <f>ROUND(C98*$D$10%*30/365,2)</f>
        <v>286.20999999999998</v>
      </c>
      <c r="F99" s="16"/>
      <c r="G99" s="16"/>
    </row>
    <row r="100" spans="1:7" x14ac:dyDescent="0.25">
      <c r="A100" s="26" t="s">
        <v>7</v>
      </c>
      <c r="B100" s="25" t="s">
        <v>6</v>
      </c>
      <c r="C100" s="24">
        <f t="shared" si="2"/>
        <v>-9.3859853222966194E-9</v>
      </c>
      <c r="D100" s="24">
        <v>105166.74</v>
      </c>
      <c r="E100" s="23">
        <f>ROUND(C99*$D$10%*31/365,2)</f>
        <v>146.47999999999999</v>
      </c>
      <c r="F100" s="17"/>
      <c r="G100" s="16"/>
    </row>
    <row r="101" spans="1:7" x14ac:dyDescent="0.25">
      <c r="A101" s="22" t="s">
        <v>5</v>
      </c>
      <c r="B101" s="21"/>
      <c r="C101" s="20"/>
      <c r="D101" s="19">
        <f>SUM(D17:D100)</f>
        <v>9000000.0000000093</v>
      </c>
      <c r="E101" s="18">
        <f>SUM(E16:E100)</f>
        <v>534895.63000000024</v>
      </c>
      <c r="F101" s="16"/>
      <c r="G101" s="16"/>
    </row>
    <row r="102" spans="1:7" x14ac:dyDescent="0.25">
      <c r="B102" s="16"/>
      <c r="C102" s="16"/>
      <c r="D102" s="16"/>
      <c r="E102" s="17"/>
      <c r="F102" s="16"/>
      <c r="G102" s="16"/>
    </row>
    <row r="103" spans="1:7" x14ac:dyDescent="0.25">
      <c r="A103" s="16"/>
      <c r="B103" s="15"/>
      <c r="E103"/>
    </row>
    <row r="104" spans="1:7" x14ac:dyDescent="0.25">
      <c r="A104" s="14"/>
      <c r="E104"/>
    </row>
    <row r="105" spans="1:7" ht="27.75" customHeight="1" x14ac:dyDescent="0.25">
      <c r="A105" s="13"/>
      <c r="B105" s="8"/>
      <c r="C105" s="8"/>
      <c r="D105" s="8"/>
      <c r="E105" s="8"/>
    </row>
    <row r="106" spans="1:7" ht="18" customHeight="1" x14ac:dyDescent="0.25">
      <c r="A106" s="8" t="s">
        <v>4</v>
      </c>
      <c r="B106" s="8"/>
      <c r="C106" s="8"/>
      <c r="D106" s="12"/>
      <c r="E106" s="12"/>
    </row>
    <row r="107" spans="1:7" x14ac:dyDescent="0.25">
      <c r="A107" s="8" t="s">
        <v>3</v>
      </c>
      <c r="B107" s="11"/>
      <c r="C107" s="11"/>
      <c r="D107" s="47"/>
      <c r="E107" s="47"/>
    </row>
    <row r="108" spans="1:7" x14ac:dyDescent="0.25">
      <c r="A108" s="10"/>
      <c r="B108" s="8"/>
      <c r="C108" s="8"/>
      <c r="D108" s="9"/>
      <c r="E108" s="7"/>
    </row>
    <row r="109" spans="1:7" ht="19.5" customHeight="1" x14ac:dyDescent="0.25">
      <c r="A109" s="8" t="s">
        <v>2</v>
      </c>
      <c r="B109" s="7"/>
      <c r="C109" s="7"/>
      <c r="D109" s="47"/>
      <c r="E109" s="47"/>
    </row>
    <row r="110" spans="1:7" ht="21.75" customHeight="1" x14ac:dyDescent="0.25">
      <c r="A110" s="6" t="s">
        <v>1</v>
      </c>
      <c r="B110" s="44"/>
      <c r="C110" s="44"/>
      <c r="D110" s="44"/>
      <c r="E110" s="44"/>
    </row>
    <row r="111" spans="1:7" ht="15.75" x14ac:dyDescent="0.25">
      <c r="A111" s="5"/>
      <c r="E111"/>
    </row>
    <row r="112" spans="1:7" ht="15.75" x14ac:dyDescent="0.25">
      <c r="A112" s="5"/>
      <c r="D112" s="44"/>
      <c r="E112" s="44"/>
    </row>
    <row r="113" spans="1:17" ht="15.75" x14ac:dyDescent="0.25">
      <c r="A113" s="4"/>
      <c r="D113" s="3" t="s">
        <v>0</v>
      </c>
      <c r="E113"/>
    </row>
    <row r="114" spans="1:17" ht="15.75" x14ac:dyDescent="0.25">
      <c r="A114" s="3"/>
      <c r="D114" s="2" t="s">
        <v>187</v>
      </c>
      <c r="E114"/>
    </row>
    <row r="115" spans="1:17" x14ac:dyDescent="0.25">
      <c r="E115"/>
      <c r="Q115" s="2"/>
    </row>
  </sheetData>
  <sheetProtection algorithmName="SHA-512" hashValue="VTRsJIxJtfvhuYso/TeZ0FMQQW7zYCJO6n60tWzDx1XiHbW6hh7B0iPOrA8Do3DZkMl3Pc6zfqQwRtgYXrY0CA==" saltValue="6qW7aw5WWTyEZDPKzXwpMw==" spinCount="100000" sheet="1" objects="1" scenarios="1"/>
  <protectedRanges>
    <protectedRange sqref="E3 C5:E5 D12 D107:E107 D109:E109 B110:E110 D112:E112" name="Rozstęp1"/>
  </protectedRanges>
  <mergeCells count="6">
    <mergeCell ref="D112:E112"/>
    <mergeCell ref="B8:E8"/>
    <mergeCell ref="C5:E5"/>
    <mergeCell ref="D107:E107"/>
    <mergeCell ref="D109:E109"/>
    <mergeCell ref="B110:E110"/>
  </mergeCells>
  <pageMargins left="0.7" right="0.7" top="0.75" bottom="0.75" header="0.3" footer="0.3"/>
  <pageSetup paperSize="9" scale="95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Wersja 2</vt:lpstr>
      <vt:lpstr>'Wersja 2'!Obszar_wydruku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JoannaH</dc:creator>
  <cp:lastModifiedBy>instalator</cp:lastModifiedBy>
  <dcterms:created xsi:type="dcterms:W3CDTF">2018-11-08T14:33:54Z</dcterms:created>
  <dcterms:modified xsi:type="dcterms:W3CDTF">2018-11-08T14:55:59Z</dcterms:modified>
</cp:coreProperties>
</file>