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fał\Desktop\2020\Kredyt bankowy\Kredyt 2020\"/>
    </mc:Choice>
  </mc:AlternateContent>
  <xr:revisionPtr revIDLastSave="0" documentId="13_ncr:1_{DD6B720B-FB06-4CE4-A890-14DBE0544EB3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Formularz cenowy" sheetId="2" r:id="rId1"/>
  </sheets>
  <calcPr calcId="181029"/>
</workbook>
</file>

<file path=xl/calcChain.xml><?xml version="1.0" encoding="utf-8"?>
<calcChain xmlns="http://schemas.openxmlformats.org/spreadsheetml/2006/main">
  <c r="D10" i="2" l="1"/>
  <c r="C17" i="2" l="1"/>
  <c r="E16" i="2" l="1"/>
  <c r="E17" i="2" l="1"/>
  <c r="D101" i="2"/>
  <c r="E18" i="2" l="1"/>
  <c r="C18" i="2" l="1"/>
  <c r="E19" i="2" s="1"/>
  <c r="C19" i="2" l="1"/>
  <c r="E20" i="2" s="1"/>
  <c r="C20" i="2" l="1"/>
  <c r="E21" i="2" s="1"/>
  <c r="C21" i="2" l="1"/>
  <c r="E22" i="2" s="1"/>
  <c r="C22" i="2" l="1"/>
  <c r="E23" i="2" s="1"/>
  <c r="C23" i="2"/>
  <c r="E24" i="2" s="1"/>
  <c r="C24" i="2" l="1"/>
  <c r="C25" i="2" l="1"/>
  <c r="E26" i="2" s="1"/>
  <c r="E25" i="2"/>
  <c r="C26" i="2" l="1"/>
  <c r="E27" i="2" s="1"/>
  <c r="C27" i="2" l="1"/>
  <c r="E28" i="2" s="1"/>
  <c r="C28" i="2" l="1"/>
  <c r="E29" i="2" s="1"/>
  <c r="C29" i="2" l="1"/>
  <c r="E30" i="2" s="1"/>
  <c r="C30" i="2" l="1"/>
  <c r="E31" i="2" s="1"/>
  <c r="C31" i="2" l="1"/>
  <c r="E32" i="2" s="1"/>
  <c r="C32" i="2" l="1"/>
  <c r="E33" i="2" s="1"/>
  <c r="C33" i="2" l="1"/>
  <c r="E34" i="2" s="1"/>
  <c r="C34" i="2" l="1"/>
  <c r="E35" i="2" s="1"/>
  <c r="C35" i="2" l="1"/>
  <c r="E36" i="2" s="1"/>
  <c r="C36" i="2" l="1"/>
  <c r="E37" i="2" s="1"/>
  <c r="C37" i="2" l="1"/>
  <c r="E38" i="2" s="1"/>
  <c r="C38" i="2" l="1"/>
  <c r="E39" i="2" s="1"/>
  <c r="C39" i="2" l="1"/>
  <c r="E40" i="2" s="1"/>
  <c r="C40" i="2" l="1"/>
  <c r="E41" i="2" s="1"/>
  <c r="C41" i="2" l="1"/>
  <c r="E42" i="2" s="1"/>
  <c r="C42" i="2" l="1"/>
  <c r="E43" i="2" s="1"/>
  <c r="C43" i="2" l="1"/>
  <c r="E44" i="2" s="1"/>
  <c r="C44" i="2" l="1"/>
  <c r="E45" i="2" s="1"/>
  <c r="C45" i="2" l="1"/>
  <c r="E46" i="2" s="1"/>
  <c r="C46" i="2" l="1"/>
  <c r="E47" i="2" s="1"/>
  <c r="C47" i="2" l="1"/>
  <c r="E48" i="2" s="1"/>
  <c r="C48" i="2" l="1"/>
  <c r="E49" i="2" s="1"/>
  <c r="C49" i="2" l="1"/>
  <c r="E50" i="2" l="1"/>
  <c r="C50" i="2"/>
  <c r="E51" i="2" s="1"/>
  <c r="C51" i="2" l="1"/>
  <c r="E52" i="2" s="1"/>
  <c r="C52" i="2" l="1"/>
  <c r="E53" i="2" s="1"/>
  <c r="C53" i="2"/>
  <c r="E54" i="2" s="1"/>
  <c r="C54" i="2" l="1"/>
  <c r="E55" i="2" s="1"/>
  <c r="C55" i="2" l="1"/>
  <c r="E56" i="2" s="1"/>
  <c r="C56" i="2"/>
  <c r="E57" i="2" s="1"/>
  <c r="C57" i="2" l="1"/>
  <c r="E58" i="2" s="1"/>
  <c r="C58" i="2" l="1"/>
  <c r="E59" i="2" s="1"/>
  <c r="C59" i="2" l="1"/>
  <c r="E60" i="2" s="1"/>
  <c r="C60" i="2" l="1"/>
  <c r="E61" i="2" s="1"/>
  <c r="C61" i="2" l="1"/>
  <c r="E62" i="2" s="1"/>
  <c r="C62" i="2" l="1"/>
  <c r="E63" i="2" s="1"/>
  <c r="C63" i="2" l="1"/>
  <c r="E64" i="2" s="1"/>
  <c r="C64" i="2" l="1"/>
  <c r="E65" i="2" s="1"/>
  <c r="C65" i="2" l="1"/>
  <c r="E66" i="2" s="1"/>
  <c r="C66" i="2" l="1"/>
  <c r="E67" i="2" s="1"/>
  <c r="C67" i="2" l="1"/>
  <c r="E68" i="2" s="1"/>
  <c r="C68" i="2" l="1"/>
  <c r="E69" i="2" s="1"/>
  <c r="C69" i="2" l="1"/>
  <c r="E70" i="2" s="1"/>
  <c r="C70" i="2" l="1"/>
  <c r="E71" i="2" s="1"/>
  <c r="C71" i="2" l="1"/>
  <c r="E72" i="2" s="1"/>
  <c r="C72" i="2" l="1"/>
  <c r="E73" i="2" s="1"/>
  <c r="C73" i="2" l="1"/>
  <c r="E74" i="2" s="1"/>
  <c r="C74" i="2" l="1"/>
  <c r="E75" i="2" s="1"/>
  <c r="C75" i="2" l="1"/>
  <c r="E76" i="2" s="1"/>
  <c r="C76" i="2" l="1"/>
  <c r="E77" i="2" s="1"/>
  <c r="C77" i="2" l="1"/>
  <c r="E78" i="2" s="1"/>
  <c r="C78" i="2" l="1"/>
  <c r="E79" i="2" s="1"/>
  <c r="C79" i="2" l="1"/>
  <c r="E80" i="2" s="1"/>
  <c r="C80" i="2" l="1"/>
  <c r="E81" i="2" s="1"/>
  <c r="C81" i="2" l="1"/>
  <c r="E82" i="2" s="1"/>
  <c r="C82" i="2" l="1"/>
  <c r="E83" i="2" s="1"/>
  <c r="C83" i="2" l="1"/>
  <c r="E84" i="2" s="1"/>
  <c r="C84" i="2" l="1"/>
  <c r="E85" i="2" s="1"/>
  <c r="C85" i="2" l="1"/>
  <c r="E86" i="2" s="1"/>
  <c r="C86" i="2" l="1"/>
  <c r="E87" i="2" s="1"/>
  <c r="C87" i="2" l="1"/>
  <c r="E88" i="2" s="1"/>
  <c r="C88" i="2" l="1"/>
  <c r="E89" i="2" s="1"/>
  <c r="C89" i="2" l="1"/>
  <c r="E90" i="2" s="1"/>
  <c r="C90" i="2" l="1"/>
  <c r="E91" i="2" s="1"/>
  <c r="C91" i="2" l="1"/>
  <c r="E92" i="2" s="1"/>
  <c r="C92" i="2" l="1"/>
  <c r="E93" i="2" s="1"/>
  <c r="C93" i="2" l="1"/>
  <c r="E94" i="2" s="1"/>
  <c r="C94" i="2" l="1"/>
  <c r="E95" i="2" s="1"/>
  <c r="C95" i="2" l="1"/>
  <c r="E96" i="2" s="1"/>
  <c r="C96" i="2" l="1"/>
  <c r="E97" i="2" s="1"/>
  <c r="C97" i="2" l="1"/>
  <c r="E98" i="2" s="1"/>
  <c r="C98" i="2" l="1"/>
  <c r="E99" i="2" l="1"/>
  <c r="C99" i="2"/>
  <c r="E100" i="2" l="1"/>
  <c r="E101" i="2" s="1"/>
  <c r="C100" i="2"/>
</calcChain>
</file>

<file path=xl/sharedStrings.xml><?xml version="1.0" encoding="utf-8"?>
<sst xmlns="http://schemas.openxmlformats.org/spreadsheetml/2006/main" count="104" uniqueCount="104">
  <si>
    <t>Załącznik nr 2</t>
  </si>
  <si>
    <t>Łowicz, dnia</t>
  </si>
  <si>
    <t>Nazwa Wykonawcy</t>
  </si>
  <si>
    <t>Formularz cenowy (harmonogram spłat kredytu)</t>
  </si>
  <si>
    <t>Stopa procentowa</t>
  </si>
  <si>
    <t>Marża</t>
  </si>
  <si>
    <t>Lp.</t>
  </si>
  <si>
    <t xml:space="preserve">Data </t>
  </si>
  <si>
    <t>Rata kapitału (zł)</t>
  </si>
  <si>
    <t>Odsetki</t>
  </si>
  <si>
    <t>31.12.2020 r.</t>
  </si>
  <si>
    <t>31.01.2021 r.</t>
  </si>
  <si>
    <t>28.02.2021 r.</t>
  </si>
  <si>
    <t>31.03.2021 r.</t>
  </si>
  <si>
    <t>30.04.2021 r.</t>
  </si>
  <si>
    <t>31.05.2021 r.</t>
  </si>
  <si>
    <t>30.06.2021 r.</t>
  </si>
  <si>
    <t>31.07.2021 r.</t>
  </si>
  <si>
    <t>31.08.2021 r.</t>
  </si>
  <si>
    <t>30.09.2021 r.</t>
  </si>
  <si>
    <t>31.10.2021 r.</t>
  </si>
  <si>
    <t>30.11.2021 r.</t>
  </si>
  <si>
    <t>31.12.2021 r.</t>
  </si>
  <si>
    <t>31.01.2022 r.</t>
  </si>
  <si>
    <t>28.02.2022 r.</t>
  </si>
  <si>
    <t>31.03.2022 r.</t>
  </si>
  <si>
    <t>30.04.2022 r.</t>
  </si>
  <si>
    <t>31.05.2022 r.</t>
  </si>
  <si>
    <t>30.06.2022 r.</t>
  </si>
  <si>
    <t>31.07.2022 r.</t>
  </si>
  <si>
    <t>31.08.2022 r.</t>
  </si>
  <si>
    <t>30.09.2022 r.</t>
  </si>
  <si>
    <t>31.10.2022 r.</t>
  </si>
  <si>
    <t>30.11.2022 r.</t>
  </si>
  <si>
    <t>31.12.2022 r.</t>
  </si>
  <si>
    <t>31.01.2023 r.</t>
  </si>
  <si>
    <t>28.02.2023 r.</t>
  </si>
  <si>
    <t>31.03.2023 r.</t>
  </si>
  <si>
    <t>30.04.2023 r.</t>
  </si>
  <si>
    <t>31.05.2023 r.</t>
  </si>
  <si>
    <t>30.06.2023 r.</t>
  </si>
  <si>
    <t>31.07.2023 r.</t>
  </si>
  <si>
    <t>31.08.2023 r.</t>
  </si>
  <si>
    <t>30.09.2023 r.</t>
  </si>
  <si>
    <t>31.10.2023 r.</t>
  </si>
  <si>
    <t>30.11.2023 r.</t>
  </si>
  <si>
    <t>31.12.2023 r.</t>
  </si>
  <si>
    <t>31.01.2024 r.</t>
  </si>
  <si>
    <t>29.02.2024 r.</t>
  </si>
  <si>
    <t>31.03.2024 r.</t>
  </si>
  <si>
    <t>30.04.2024 r.</t>
  </si>
  <si>
    <t>31.05.2024 r.</t>
  </si>
  <si>
    <t>30.06.2024 r.</t>
  </si>
  <si>
    <t>31.07.2024 r.</t>
  </si>
  <si>
    <t>31.08.2024 r.</t>
  </si>
  <si>
    <t>30.09.2024 r.</t>
  </si>
  <si>
    <t>31.10.2024 r.</t>
  </si>
  <si>
    <t>30.11.2024 r.</t>
  </si>
  <si>
    <t>31.12.2024 r.</t>
  </si>
  <si>
    <t>31.01.2025 r.</t>
  </si>
  <si>
    <t>28.02.2025 r.</t>
  </si>
  <si>
    <t>31.03.2025 r.</t>
  </si>
  <si>
    <t>30.04.2025 r.</t>
  </si>
  <si>
    <t>31.05.2025 r.</t>
  </si>
  <si>
    <t>30.06.2025 r.</t>
  </si>
  <si>
    <t>31.07.2025 r.</t>
  </si>
  <si>
    <t>31.08.2025 r.</t>
  </si>
  <si>
    <t>30.09.2025 r.</t>
  </si>
  <si>
    <t>31.10.2025 r.</t>
  </si>
  <si>
    <t>30.11.2025 r.</t>
  </si>
  <si>
    <t>31.12.2025 r.</t>
  </si>
  <si>
    <t>31.01.2026 r.</t>
  </si>
  <si>
    <t>28.02.2026 r.</t>
  </si>
  <si>
    <t>31.03.2026 r.</t>
  </si>
  <si>
    <t>30.04.2026 r.</t>
  </si>
  <si>
    <t>31.05.2026 r.</t>
  </si>
  <si>
    <t>30.06.2026 r.</t>
  </si>
  <si>
    <t>31.07.2026 r.</t>
  </si>
  <si>
    <t>31.08.2026 r.</t>
  </si>
  <si>
    <t>30.09.2026 r.</t>
  </si>
  <si>
    <t>31.10.2026 r.</t>
  </si>
  <si>
    <t>30.11.2026 r.</t>
  </si>
  <si>
    <t>31.12.2026 r.</t>
  </si>
  <si>
    <t>31.01.2027 r.</t>
  </si>
  <si>
    <t>28.02.2027 r.</t>
  </si>
  <si>
    <t>31.03.2027 r.</t>
  </si>
  <si>
    <t>30.04.2027 r.</t>
  </si>
  <si>
    <t>31.05.2027 r.</t>
  </si>
  <si>
    <t>30.06.2027 r.</t>
  </si>
  <si>
    <t>31.07.2027 r.</t>
  </si>
  <si>
    <t>31.08.2027 r.</t>
  </si>
  <si>
    <t>30.09.2027 r.</t>
  </si>
  <si>
    <t>31.10.2027 r.</t>
  </si>
  <si>
    <t>30.11.2027 r.</t>
  </si>
  <si>
    <t>31.12.2027 r.</t>
  </si>
  <si>
    <t>Razem:</t>
  </si>
  <si>
    <t>Cena ofertowa (suma odsetek) wynosi :</t>
  </si>
  <si>
    <t>słownie:</t>
  </si>
  <si>
    <t>---------------------------------------</t>
  </si>
  <si>
    <t>Saldo kredytu</t>
  </si>
  <si>
    <t>WIBOR 1M na dzień 20.08.2020 r.</t>
  </si>
  <si>
    <t>1. Do wyliczenia odsetek należy przyjąć stawkę WIBOR 1M z dnia 20 sierpnia 2020 r., która wynosi</t>
  </si>
  <si>
    <t xml:space="preserve"> 0,20 % oraz marżę przyjętą przez Wykonawcę, tj.</t>
  </si>
  <si>
    <t>Podpis osoby/osób występujących w imieniu Wykonawcy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</si>
</sst>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charset val="238"/>
      <scheme val="minor"/>
    </font>
    <font>
      <sz val="10"/>
      <name val="Arial CE"/>
      <charset val="238"/>
    </font>
    <font>
      <sz val="11"/>
      <name val="Arial CE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1"/>
      <color rgb="FFFF00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sz val="12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b/>
      <sz val="12"/>
      <color rgb="FFFF0000"/>
      <name val="Times New Roman"/>
      <family val="1"/>
      <charset val="238"/>
    </font>
    <font>
      <b/>
      <sz val="12"/>
      <color rgb="FFFF0000"/>
      <name val="Arial"/>
      <family val="2"/>
      <charset val="238"/>
    </font>
    <font>
      <sz val="12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8">
    <xf numFmtId="0" fontId="0" fillId="0" borderId="0" xfId="0"/>
    <xf numFmtId="0" fontId="1" fillId="0" borderId="0" xfId="0" applyFont="1" applyProtection="1">
      <protection locked="0"/>
    </xf>
    <xf numFmtId="164" fontId="1" fillId="0" borderId="0" xfId="0" applyNumberFormat="1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164" fontId="1" fillId="0" borderId="0" xfId="0" applyNumberFormat="1" applyFont="1" applyProtection="1">
      <protection locked="0"/>
    </xf>
    <xf numFmtId="0" fontId="1" fillId="0" borderId="0" xfId="0" applyFont="1" applyAlignment="1" applyProtection="1">
      <alignment horizontal="right" wrapText="1"/>
      <protection locked="0"/>
    </xf>
    <xf numFmtId="164" fontId="1" fillId="2" borderId="0" xfId="0" applyNumberFormat="1" applyFont="1" applyFill="1" applyAlignment="1" applyProtection="1">
      <alignment horizontal="center" wrapText="1"/>
      <protection locked="0"/>
    </xf>
    <xf numFmtId="0" fontId="1" fillId="0" borderId="0" xfId="0" applyFont="1" applyFill="1" applyProtection="1">
      <protection locked="0"/>
    </xf>
    <xf numFmtId="164" fontId="1" fillId="0" borderId="0" xfId="0" applyNumberFormat="1" applyFont="1" applyFill="1" applyProtection="1">
      <protection locked="0"/>
    </xf>
    <xf numFmtId="0" fontId="4" fillId="0" borderId="0" xfId="1" applyFont="1" applyAlignment="1" applyProtection="1">
      <alignment horizontal="left" vertical="center"/>
      <protection locked="0"/>
    </xf>
    <xf numFmtId="0" fontId="4" fillId="0" borderId="0" xfId="1" applyFont="1" applyAlignment="1" applyProtection="1">
      <alignment vertical="center"/>
      <protection locked="0"/>
    </xf>
    <xf numFmtId="0" fontId="4" fillId="0" borderId="0" xfId="1" applyFont="1" applyAlignment="1" applyProtection="1">
      <alignment horizontal="left" vertical="center" wrapText="1"/>
      <protection locked="0"/>
    </xf>
    <xf numFmtId="0" fontId="4" fillId="0" borderId="0" xfId="1" applyFont="1" applyFill="1" applyAlignment="1" applyProtection="1">
      <alignment vertical="center"/>
      <protection locked="0"/>
    </xf>
    <xf numFmtId="0" fontId="4" fillId="2" borderId="0" xfId="1" applyFont="1" applyFill="1" applyAlignment="1" applyProtection="1">
      <alignment horizontal="center" vertical="center" wrapText="1"/>
      <protection locked="0"/>
    </xf>
    <xf numFmtId="4" fontId="1" fillId="0" borderId="0" xfId="0" applyNumberFormat="1" applyFont="1" applyAlignment="1" applyProtection="1">
      <alignment horizontal="right"/>
      <protection locked="0"/>
    </xf>
    <xf numFmtId="0" fontId="7" fillId="0" borderId="0" xfId="0" applyFont="1" applyProtection="1">
      <protection locked="0"/>
    </xf>
    <xf numFmtId="164" fontId="7" fillId="0" borderId="0" xfId="0" applyNumberFormat="1" applyFont="1" applyProtection="1">
      <protection locked="0"/>
    </xf>
    <xf numFmtId="164" fontId="0" fillId="0" borderId="0" xfId="0" applyNumberFormat="1" applyProtection="1">
      <protection locked="0"/>
    </xf>
    <xf numFmtId="0" fontId="9" fillId="0" borderId="0" xfId="0" applyFont="1" applyAlignment="1" applyProtection="1">
      <alignment horizontal="left" indent="5"/>
      <protection locked="0"/>
    </xf>
    <xf numFmtId="0" fontId="10" fillId="0" borderId="0" xfId="0" applyFont="1" applyProtection="1">
      <protection locked="0"/>
    </xf>
    <xf numFmtId="0" fontId="11" fillId="0" borderId="0" xfId="0" applyFont="1" applyAlignment="1" applyProtection="1">
      <alignment horizontal="left"/>
      <protection locked="0"/>
    </xf>
    <xf numFmtId="0" fontId="11" fillId="0" borderId="0" xfId="0" applyFont="1" applyFill="1" applyAlignment="1" applyProtection="1">
      <alignment horizontal="left"/>
      <protection locked="0"/>
    </xf>
    <xf numFmtId="0" fontId="12" fillId="0" borderId="0" xfId="0" applyFont="1" applyAlignment="1" applyProtection="1">
      <alignment horizontal="left"/>
      <protection locked="0"/>
    </xf>
    <xf numFmtId="0" fontId="13" fillId="0" borderId="0" xfId="0" applyFont="1" applyAlignment="1" applyProtection="1">
      <alignment horizontal="left"/>
      <protection locked="0"/>
    </xf>
    <xf numFmtId="0" fontId="11" fillId="0" borderId="0" xfId="0" applyFont="1" applyFill="1" applyAlignment="1" applyProtection="1">
      <protection locked="0"/>
    </xf>
    <xf numFmtId="0" fontId="12" fillId="0" borderId="0" xfId="0" applyFont="1" applyFill="1" applyProtection="1">
      <protection locked="0"/>
    </xf>
    <xf numFmtId="0" fontId="5" fillId="0" borderId="0" xfId="0" applyFont="1" applyAlignment="1" applyProtection="1">
      <alignment wrapText="1"/>
      <protection locked="0"/>
    </xf>
    <xf numFmtId="0" fontId="14" fillId="0" borderId="0" xfId="0" applyFont="1" applyProtection="1">
      <protection locked="0"/>
    </xf>
    <xf numFmtId="0" fontId="15" fillId="0" borderId="0" xfId="0" applyFont="1" applyProtection="1">
      <protection locked="0"/>
    </xf>
    <xf numFmtId="0" fontId="16" fillId="0" borderId="0" xfId="0" applyFont="1" applyProtection="1">
      <protection locked="0"/>
    </xf>
    <xf numFmtId="0" fontId="17" fillId="0" borderId="0" xfId="0" applyFont="1" applyProtection="1">
      <protection locked="0"/>
    </xf>
    <xf numFmtId="0" fontId="5" fillId="0" borderId="1" xfId="0" applyFont="1" applyBorder="1" applyAlignment="1" applyProtection="1">
      <alignment horizontal="center" vertical="center" wrapText="1"/>
    </xf>
    <xf numFmtId="4" fontId="5" fillId="0" borderId="1" xfId="0" applyNumberFormat="1" applyFont="1" applyBorder="1" applyAlignment="1" applyProtection="1">
      <alignment horizontal="center" vertical="center" wrapText="1"/>
    </xf>
    <xf numFmtId="164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left" vertical="center" wrapText="1"/>
    </xf>
    <xf numFmtId="4" fontId="6" fillId="0" borderId="1" xfId="0" applyNumberFormat="1" applyFont="1" applyBorder="1" applyAlignment="1" applyProtection="1">
      <alignment horizontal="right" vertical="center" wrapText="1"/>
    </xf>
    <xf numFmtId="164" fontId="6" fillId="0" borderId="1" xfId="0" applyNumberFormat="1" applyFont="1" applyFill="1" applyBorder="1" applyAlignment="1" applyProtection="1">
      <alignment vertical="center" wrapText="1"/>
    </xf>
    <xf numFmtId="0" fontId="8" fillId="0" borderId="2" xfId="0" applyFont="1" applyBorder="1" applyAlignment="1" applyProtection="1">
      <alignment horizontal="center"/>
    </xf>
    <xf numFmtId="0" fontId="8" fillId="0" borderId="3" xfId="0" applyFont="1" applyBorder="1" applyAlignment="1" applyProtection="1">
      <alignment horizontal="center"/>
    </xf>
    <xf numFmtId="0" fontId="8" fillId="0" borderId="4" xfId="0" applyFont="1" applyBorder="1" applyAlignment="1" applyProtection="1">
      <alignment horizontal="center"/>
    </xf>
    <xf numFmtId="4" fontId="8" fillId="0" borderId="1" xfId="0" applyNumberFormat="1" applyFont="1" applyBorder="1" applyProtection="1"/>
    <xf numFmtId="164" fontId="8" fillId="0" borderId="1" xfId="0" applyNumberFormat="1" applyFont="1" applyBorder="1" applyProtection="1"/>
    <xf numFmtId="0" fontId="6" fillId="0" borderId="1" xfId="0" applyFont="1" applyBorder="1" applyAlignment="1">
      <alignment horizontal="justify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0" fillId="2" borderId="0" xfId="0" applyFill="1" applyAlignment="1" applyProtection="1">
      <alignment horizontal="center" wrapText="1"/>
      <protection locked="0"/>
    </xf>
    <xf numFmtId="0" fontId="1" fillId="2" borderId="0" xfId="0" applyFont="1" applyFill="1" applyAlignment="1" applyProtection="1">
      <alignment horizontal="center" wrapText="1"/>
      <protection locked="0"/>
    </xf>
    <xf numFmtId="0" fontId="2" fillId="0" borderId="0" xfId="0" applyFont="1" applyAlignment="1" applyProtection="1">
      <alignment horizontal="center"/>
      <protection locked="0"/>
    </xf>
    <xf numFmtId="0" fontId="12" fillId="2" borderId="0" xfId="0" applyFont="1" applyFill="1" applyAlignment="1" applyProtection="1">
      <alignment horizontal="center" wrapText="1"/>
      <protection locked="0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5"/>
  <sheetViews>
    <sheetView tabSelected="1" workbookViewId="0">
      <selection activeCell="E100" sqref="E100"/>
    </sheetView>
  </sheetViews>
  <sheetFormatPr defaultColWidth="9.109375" defaultRowHeight="14.4" x14ac:dyDescent="0.3"/>
  <cols>
    <col min="1" max="1" width="11.33203125" style="3" customWidth="1"/>
    <col min="2" max="2" width="21" style="3" customWidth="1"/>
    <col min="3" max="3" width="17.33203125" style="3" customWidth="1"/>
    <col min="4" max="4" width="20" style="3" customWidth="1"/>
    <col min="5" max="5" width="21.88671875" style="17" customWidth="1"/>
    <col min="6" max="6" width="15.6640625" style="3" customWidth="1"/>
    <col min="7" max="16384" width="9.109375" style="3"/>
  </cols>
  <sheetData>
    <row r="1" spans="1:7" x14ac:dyDescent="0.3">
      <c r="A1" s="1"/>
      <c r="B1" s="1"/>
      <c r="C1" s="1"/>
      <c r="D1" s="1"/>
      <c r="E1" s="2" t="s">
        <v>0</v>
      </c>
      <c r="F1" s="1"/>
      <c r="G1" s="1"/>
    </row>
    <row r="2" spans="1:7" x14ac:dyDescent="0.3">
      <c r="A2" s="1"/>
      <c r="B2" s="1"/>
      <c r="C2" s="1"/>
      <c r="D2" s="1"/>
      <c r="E2" s="4"/>
      <c r="F2" s="1"/>
      <c r="G2" s="1"/>
    </row>
    <row r="3" spans="1:7" x14ac:dyDescent="0.3">
      <c r="A3" s="1"/>
      <c r="B3" s="1"/>
      <c r="C3" s="1"/>
      <c r="D3" s="5" t="s">
        <v>1</v>
      </c>
      <c r="E3" s="6"/>
      <c r="F3" s="1"/>
      <c r="G3" s="1"/>
    </row>
    <row r="4" spans="1:7" x14ac:dyDescent="0.3">
      <c r="A4" s="1"/>
      <c r="B4" s="1"/>
      <c r="C4" s="1"/>
      <c r="D4" s="1"/>
      <c r="E4" s="4"/>
      <c r="F4" s="1"/>
      <c r="G4" s="1"/>
    </row>
    <row r="5" spans="1:7" x14ac:dyDescent="0.3">
      <c r="A5" s="1"/>
      <c r="B5" s="1" t="s">
        <v>2</v>
      </c>
      <c r="C5" s="45"/>
      <c r="D5" s="45"/>
      <c r="E5" s="45"/>
      <c r="F5" s="1"/>
      <c r="G5" s="1"/>
    </row>
    <row r="6" spans="1:7" x14ac:dyDescent="0.3">
      <c r="A6" s="1"/>
      <c r="B6" s="1"/>
      <c r="C6" s="7"/>
      <c r="D6" s="7"/>
      <c r="E6" s="8"/>
      <c r="F6" s="1"/>
      <c r="G6" s="1"/>
    </row>
    <row r="7" spans="1:7" x14ac:dyDescent="0.3">
      <c r="A7" s="1"/>
      <c r="B7" s="1"/>
      <c r="C7" s="7"/>
      <c r="D7" s="7"/>
      <c r="E7" s="8"/>
      <c r="F7" s="1"/>
      <c r="G7" s="1"/>
    </row>
    <row r="8" spans="1:7" ht="18" x14ac:dyDescent="0.35">
      <c r="A8" s="1"/>
      <c r="B8" s="46" t="s">
        <v>3</v>
      </c>
      <c r="C8" s="46"/>
      <c r="D8" s="46"/>
      <c r="E8" s="46"/>
      <c r="F8" s="1"/>
      <c r="G8" s="1"/>
    </row>
    <row r="9" spans="1:7" x14ac:dyDescent="0.3">
      <c r="A9" s="1"/>
      <c r="B9" s="1"/>
      <c r="C9" s="1"/>
      <c r="D9" s="1"/>
      <c r="E9" s="4"/>
      <c r="F9" s="1"/>
      <c r="G9" s="1"/>
    </row>
    <row r="10" spans="1:7" x14ac:dyDescent="0.3">
      <c r="A10" s="1"/>
      <c r="B10" s="9" t="s">
        <v>4</v>
      </c>
      <c r="C10" s="10"/>
      <c r="D10" s="10">
        <f>D11+D12</f>
        <v>0.2</v>
      </c>
      <c r="E10" s="4"/>
      <c r="F10" s="1"/>
      <c r="G10" s="1"/>
    </row>
    <row r="11" spans="1:7" ht="27.6" x14ac:dyDescent="0.3">
      <c r="A11" s="1"/>
      <c r="B11" s="11" t="s">
        <v>100</v>
      </c>
      <c r="C11" s="10"/>
      <c r="D11" s="12">
        <v>0.2</v>
      </c>
      <c r="E11" s="4"/>
      <c r="F11" s="1"/>
      <c r="G11" s="1"/>
    </row>
    <row r="12" spans="1:7" x14ac:dyDescent="0.3">
      <c r="A12" s="1"/>
      <c r="B12" s="9" t="s">
        <v>5</v>
      </c>
      <c r="C12" s="10"/>
      <c r="D12" s="13"/>
      <c r="E12" s="4"/>
      <c r="F12" s="1"/>
      <c r="G12" s="1"/>
    </row>
    <row r="13" spans="1:7" x14ac:dyDescent="0.3">
      <c r="A13" s="1"/>
      <c r="B13" s="10"/>
      <c r="C13" s="10"/>
      <c r="D13" s="10"/>
      <c r="E13" s="4"/>
      <c r="F13" s="1"/>
      <c r="G13" s="1"/>
    </row>
    <row r="14" spans="1:7" x14ac:dyDescent="0.3">
      <c r="A14" s="1"/>
      <c r="B14" s="1"/>
      <c r="C14" s="14"/>
      <c r="D14" s="1"/>
      <c r="E14" s="4"/>
      <c r="F14" s="1"/>
      <c r="G14" s="1"/>
    </row>
    <row r="15" spans="1:7" x14ac:dyDescent="0.3">
      <c r="A15" s="31" t="s">
        <v>6</v>
      </c>
      <c r="B15" s="31" t="s">
        <v>7</v>
      </c>
      <c r="C15" s="32" t="s">
        <v>99</v>
      </c>
      <c r="D15" s="31" t="s">
        <v>8</v>
      </c>
      <c r="E15" s="33" t="s">
        <v>9</v>
      </c>
      <c r="F15" s="1"/>
      <c r="G15" s="1"/>
    </row>
    <row r="16" spans="1:7" s="15" customFormat="1" x14ac:dyDescent="0.3">
      <c r="A16" s="34">
        <v>1</v>
      </c>
      <c r="B16" s="42" t="s">
        <v>10</v>
      </c>
      <c r="C16" s="35">
        <v>6750000</v>
      </c>
      <c r="D16" s="35">
        <v>0</v>
      </c>
      <c r="E16" s="36">
        <f>ROUND(C16*$D$10%*31/366,2)</f>
        <v>1143.44</v>
      </c>
      <c r="F16" s="16"/>
    </row>
    <row r="17" spans="1:7" s="15" customFormat="1" x14ac:dyDescent="0.3">
      <c r="A17" s="34">
        <v>2</v>
      </c>
      <c r="B17" s="42" t="s">
        <v>11</v>
      </c>
      <c r="C17" s="35">
        <f>SUM(C16-D17)</f>
        <v>6750000</v>
      </c>
      <c r="D17" s="35">
        <v>0</v>
      </c>
      <c r="E17" s="36">
        <f>ROUND(C16*$D$10%*31/365,2)</f>
        <v>1146.58</v>
      </c>
      <c r="F17" s="16"/>
    </row>
    <row r="18" spans="1:7" s="15" customFormat="1" x14ac:dyDescent="0.3">
      <c r="A18" s="34">
        <v>3</v>
      </c>
      <c r="B18" s="42" t="s">
        <v>12</v>
      </c>
      <c r="C18" s="35">
        <f t="shared" ref="C18:C37" si="0">SUM(C17-D18)</f>
        <v>6750000</v>
      </c>
      <c r="D18" s="35">
        <v>0</v>
      </c>
      <c r="E18" s="36">
        <f>ROUND(C17*$D$10%*28/365,2)</f>
        <v>1035.6199999999999</v>
      </c>
    </row>
    <row r="19" spans="1:7" s="15" customFormat="1" x14ac:dyDescent="0.3">
      <c r="A19" s="34">
        <v>4</v>
      </c>
      <c r="B19" s="42" t="s">
        <v>13</v>
      </c>
      <c r="C19" s="35">
        <f t="shared" si="0"/>
        <v>6750000</v>
      </c>
      <c r="D19" s="35">
        <v>0</v>
      </c>
      <c r="E19" s="36">
        <f>ROUND(C18*$D$10%*31/365,2)</f>
        <v>1146.58</v>
      </c>
    </row>
    <row r="20" spans="1:7" s="15" customFormat="1" x14ac:dyDescent="0.3">
      <c r="A20" s="34">
        <v>5</v>
      </c>
      <c r="B20" s="42" t="s">
        <v>14</v>
      </c>
      <c r="C20" s="35">
        <f t="shared" si="0"/>
        <v>6750000</v>
      </c>
      <c r="D20" s="35">
        <v>0</v>
      </c>
      <c r="E20" s="36">
        <f>ROUND(C19*$D$10%*30/365,2)</f>
        <v>1109.5899999999999</v>
      </c>
      <c r="F20" s="16"/>
    </row>
    <row r="21" spans="1:7" s="15" customFormat="1" x14ac:dyDescent="0.3">
      <c r="A21" s="34">
        <v>6</v>
      </c>
      <c r="B21" s="42" t="s">
        <v>15</v>
      </c>
      <c r="C21" s="35">
        <f t="shared" si="0"/>
        <v>6750000</v>
      </c>
      <c r="D21" s="35">
        <v>0</v>
      </c>
      <c r="E21" s="36">
        <f>ROUND(C20*$D$10%*31/365,2)</f>
        <v>1146.58</v>
      </c>
    </row>
    <row r="22" spans="1:7" s="15" customFormat="1" x14ac:dyDescent="0.3">
      <c r="A22" s="34">
        <v>7</v>
      </c>
      <c r="B22" s="42" t="s">
        <v>16</v>
      </c>
      <c r="C22" s="35">
        <f t="shared" si="0"/>
        <v>6750000</v>
      </c>
      <c r="D22" s="35">
        <v>0</v>
      </c>
      <c r="E22" s="36">
        <f>ROUND(C21*$D$10%*30/365,2)</f>
        <v>1109.5899999999999</v>
      </c>
    </row>
    <row r="23" spans="1:7" s="15" customFormat="1" x14ac:dyDescent="0.3">
      <c r="A23" s="34">
        <v>8</v>
      </c>
      <c r="B23" s="42" t="s">
        <v>17</v>
      </c>
      <c r="C23" s="35">
        <f t="shared" si="0"/>
        <v>6750000</v>
      </c>
      <c r="D23" s="35">
        <v>0</v>
      </c>
      <c r="E23" s="36">
        <f>ROUND(C22*$D$10%*31/365,2)</f>
        <v>1146.58</v>
      </c>
      <c r="F23" s="16"/>
    </row>
    <row r="24" spans="1:7" s="15" customFormat="1" x14ac:dyDescent="0.3">
      <c r="A24" s="34">
        <v>9</v>
      </c>
      <c r="B24" s="42" t="s">
        <v>18</v>
      </c>
      <c r="C24" s="35">
        <f t="shared" si="0"/>
        <v>6750000</v>
      </c>
      <c r="D24" s="35">
        <v>0</v>
      </c>
      <c r="E24" s="36">
        <f>ROUND(C23*$D$10%*31/365,2)</f>
        <v>1146.58</v>
      </c>
    </row>
    <row r="25" spans="1:7" s="15" customFormat="1" x14ac:dyDescent="0.3">
      <c r="A25" s="34">
        <v>10</v>
      </c>
      <c r="B25" s="42" t="s">
        <v>19</v>
      </c>
      <c r="C25" s="35">
        <f>SUM(C24-D25)</f>
        <v>6750000</v>
      </c>
      <c r="D25" s="35">
        <v>0</v>
      </c>
      <c r="E25" s="36">
        <f>ROUND(C24*$D$10%*30/365,2)</f>
        <v>1109.5899999999999</v>
      </c>
    </row>
    <row r="26" spans="1:7" s="15" customFormat="1" x14ac:dyDescent="0.3">
      <c r="A26" s="34">
        <v>11</v>
      </c>
      <c r="B26" s="42" t="s">
        <v>20</v>
      </c>
      <c r="C26" s="35">
        <f t="shared" si="0"/>
        <v>6750000</v>
      </c>
      <c r="D26" s="35">
        <v>0</v>
      </c>
      <c r="E26" s="36">
        <f>ROUND(C25*$D$10%*31/365,2)</f>
        <v>1146.58</v>
      </c>
      <c r="F26" s="16"/>
    </row>
    <row r="27" spans="1:7" x14ac:dyDescent="0.3">
      <c r="A27" s="34">
        <v>12</v>
      </c>
      <c r="B27" s="42" t="s">
        <v>21</v>
      </c>
      <c r="C27" s="35">
        <f>SUM(C26-D27)</f>
        <v>6750000</v>
      </c>
      <c r="D27" s="35">
        <v>0</v>
      </c>
      <c r="E27" s="36">
        <f>ROUND(C26*$D$10%*30/365,2)</f>
        <v>1109.5899999999999</v>
      </c>
      <c r="F27" s="4"/>
      <c r="G27" s="1"/>
    </row>
    <row r="28" spans="1:7" x14ac:dyDescent="0.3">
      <c r="A28" s="34">
        <v>13</v>
      </c>
      <c r="B28" s="42" t="s">
        <v>22</v>
      </c>
      <c r="C28" s="35">
        <f t="shared" si="0"/>
        <v>6750000</v>
      </c>
      <c r="D28" s="35">
        <v>0</v>
      </c>
      <c r="E28" s="36">
        <f>ROUND(C27*$D$10%*31/365,2)</f>
        <v>1146.58</v>
      </c>
      <c r="F28" s="1"/>
      <c r="G28" s="1"/>
    </row>
    <row r="29" spans="1:7" x14ac:dyDescent="0.3">
      <c r="A29" s="34">
        <v>14</v>
      </c>
      <c r="B29" s="42" t="s">
        <v>23</v>
      </c>
      <c r="C29" s="35">
        <f t="shared" si="0"/>
        <v>6750000</v>
      </c>
      <c r="D29" s="35">
        <v>0</v>
      </c>
      <c r="E29" s="36">
        <f>ROUND(C28*$D$10%*31/365,2)</f>
        <v>1146.58</v>
      </c>
      <c r="F29" s="16"/>
      <c r="G29" s="1"/>
    </row>
    <row r="30" spans="1:7" x14ac:dyDescent="0.3">
      <c r="A30" s="34">
        <v>15</v>
      </c>
      <c r="B30" s="42" t="s">
        <v>24</v>
      </c>
      <c r="C30" s="35">
        <f t="shared" si="0"/>
        <v>6750000</v>
      </c>
      <c r="D30" s="35">
        <v>0</v>
      </c>
      <c r="E30" s="36">
        <f>ROUND(C29*$D$10%*28/365,2)</f>
        <v>1035.6199999999999</v>
      </c>
      <c r="F30" s="1"/>
      <c r="G30" s="1"/>
    </row>
    <row r="31" spans="1:7" x14ac:dyDescent="0.3">
      <c r="A31" s="34">
        <v>16</v>
      </c>
      <c r="B31" s="42" t="s">
        <v>25</v>
      </c>
      <c r="C31" s="35">
        <f t="shared" si="0"/>
        <v>6750000</v>
      </c>
      <c r="D31" s="35">
        <v>0</v>
      </c>
      <c r="E31" s="36">
        <f>ROUND(C30*$D$10%*31/365,2)</f>
        <v>1146.58</v>
      </c>
      <c r="F31" s="1"/>
      <c r="G31" s="1"/>
    </row>
    <row r="32" spans="1:7" x14ac:dyDescent="0.3">
      <c r="A32" s="34">
        <v>17</v>
      </c>
      <c r="B32" s="42" t="s">
        <v>26</v>
      </c>
      <c r="C32" s="35">
        <f t="shared" si="0"/>
        <v>6750000</v>
      </c>
      <c r="D32" s="35">
        <v>0</v>
      </c>
      <c r="E32" s="36">
        <f>ROUND(C31*$D$10%*30/365,2)</f>
        <v>1109.5899999999999</v>
      </c>
      <c r="F32" s="16"/>
      <c r="G32" s="1"/>
    </row>
    <row r="33" spans="1:7" x14ac:dyDescent="0.3">
      <c r="A33" s="34">
        <v>18</v>
      </c>
      <c r="B33" s="42" t="s">
        <v>27</v>
      </c>
      <c r="C33" s="35">
        <f t="shared" si="0"/>
        <v>6750000</v>
      </c>
      <c r="D33" s="35">
        <v>0</v>
      </c>
      <c r="E33" s="36">
        <f>ROUND(C32*$D$10%*31/365,2)</f>
        <v>1146.58</v>
      </c>
      <c r="F33" s="1"/>
      <c r="G33" s="1"/>
    </row>
    <row r="34" spans="1:7" x14ac:dyDescent="0.3">
      <c r="A34" s="34">
        <v>19</v>
      </c>
      <c r="B34" s="42" t="s">
        <v>28</v>
      </c>
      <c r="C34" s="35">
        <f t="shared" si="0"/>
        <v>6750000</v>
      </c>
      <c r="D34" s="35">
        <v>0</v>
      </c>
      <c r="E34" s="36">
        <f>ROUND(C33*$D$10%*30/365,2)</f>
        <v>1109.5899999999999</v>
      </c>
      <c r="F34" s="1"/>
      <c r="G34" s="1"/>
    </row>
    <row r="35" spans="1:7" x14ac:dyDescent="0.3">
      <c r="A35" s="34">
        <v>20</v>
      </c>
      <c r="B35" s="42" t="s">
        <v>29</v>
      </c>
      <c r="C35" s="35">
        <f t="shared" si="0"/>
        <v>6750000</v>
      </c>
      <c r="D35" s="35">
        <v>0</v>
      </c>
      <c r="E35" s="36">
        <f>ROUND(C34*$D$10%*31/365,2)</f>
        <v>1146.58</v>
      </c>
      <c r="F35" s="16"/>
      <c r="G35" s="1"/>
    </row>
    <row r="36" spans="1:7" x14ac:dyDescent="0.3">
      <c r="A36" s="34">
        <v>21</v>
      </c>
      <c r="B36" s="42" t="s">
        <v>30</v>
      </c>
      <c r="C36" s="35">
        <f t="shared" si="0"/>
        <v>6750000</v>
      </c>
      <c r="D36" s="35">
        <v>0</v>
      </c>
      <c r="E36" s="36">
        <f>ROUND(C35*$D$10%*31/365,2)</f>
        <v>1146.58</v>
      </c>
      <c r="F36" s="1"/>
      <c r="G36" s="1"/>
    </row>
    <row r="37" spans="1:7" x14ac:dyDescent="0.3">
      <c r="A37" s="34">
        <v>22</v>
      </c>
      <c r="B37" s="42" t="s">
        <v>31</v>
      </c>
      <c r="C37" s="35">
        <f t="shared" si="0"/>
        <v>6750000</v>
      </c>
      <c r="D37" s="35">
        <v>0</v>
      </c>
      <c r="E37" s="36">
        <f>ROUND(C36*$D$10%*30/365,2)</f>
        <v>1109.5899999999999</v>
      </c>
      <c r="F37" s="1"/>
      <c r="G37" s="1"/>
    </row>
    <row r="38" spans="1:7" x14ac:dyDescent="0.3">
      <c r="A38" s="34">
        <v>23</v>
      </c>
      <c r="B38" s="42" t="s">
        <v>32</v>
      </c>
      <c r="C38" s="35">
        <f>SUM(C37-D38)</f>
        <v>6750000</v>
      </c>
      <c r="D38" s="35">
        <v>0</v>
      </c>
      <c r="E38" s="36">
        <f>ROUND(C37*$D$10%*31/365,2)</f>
        <v>1146.58</v>
      </c>
      <c r="F38" s="16"/>
      <c r="G38" s="1"/>
    </row>
    <row r="39" spans="1:7" x14ac:dyDescent="0.3">
      <c r="A39" s="34">
        <v>24</v>
      </c>
      <c r="B39" s="42" t="s">
        <v>33</v>
      </c>
      <c r="C39" s="35">
        <f t="shared" ref="C39:C49" si="1">SUM(C38-D39)</f>
        <v>6750000</v>
      </c>
      <c r="D39" s="35">
        <v>0</v>
      </c>
      <c r="E39" s="36">
        <f>ROUND(C38*$D$10%*30/365,2)</f>
        <v>1109.5899999999999</v>
      </c>
      <c r="F39" s="4"/>
      <c r="G39" s="1"/>
    </row>
    <row r="40" spans="1:7" x14ac:dyDescent="0.3">
      <c r="A40" s="34">
        <v>25</v>
      </c>
      <c r="B40" s="42" t="s">
        <v>34</v>
      </c>
      <c r="C40" s="35">
        <f t="shared" si="1"/>
        <v>6750000</v>
      </c>
      <c r="D40" s="35">
        <v>0</v>
      </c>
      <c r="E40" s="36">
        <f>ROUND(C39*$D$10%*31/365,2)</f>
        <v>1146.58</v>
      </c>
      <c r="F40" s="1"/>
      <c r="G40" s="1"/>
    </row>
    <row r="41" spans="1:7" x14ac:dyDescent="0.3">
      <c r="A41" s="34">
        <v>26</v>
      </c>
      <c r="B41" s="42" t="s">
        <v>35</v>
      </c>
      <c r="C41" s="35">
        <f t="shared" si="1"/>
        <v>6750000</v>
      </c>
      <c r="D41" s="35">
        <v>0</v>
      </c>
      <c r="E41" s="36">
        <f>ROUND(C40*$D$10%*31/365,2)</f>
        <v>1146.58</v>
      </c>
      <c r="F41" s="16"/>
      <c r="G41" s="1"/>
    </row>
    <row r="42" spans="1:7" x14ac:dyDescent="0.3">
      <c r="A42" s="34">
        <v>27</v>
      </c>
      <c r="B42" s="42" t="s">
        <v>36</v>
      </c>
      <c r="C42" s="35">
        <f t="shared" si="1"/>
        <v>6750000</v>
      </c>
      <c r="D42" s="35">
        <v>0</v>
      </c>
      <c r="E42" s="36">
        <f>ROUND(C41*$D$10%*28/365,2)</f>
        <v>1035.6199999999999</v>
      </c>
      <c r="F42" s="1"/>
      <c r="G42" s="1"/>
    </row>
    <row r="43" spans="1:7" x14ac:dyDescent="0.3">
      <c r="A43" s="34">
        <v>28</v>
      </c>
      <c r="B43" s="42" t="s">
        <v>37</v>
      </c>
      <c r="C43" s="35">
        <f t="shared" si="1"/>
        <v>6750000</v>
      </c>
      <c r="D43" s="35">
        <v>0</v>
      </c>
      <c r="E43" s="36">
        <f>ROUND(C42*$D$10%*31/365,2)</f>
        <v>1146.58</v>
      </c>
      <c r="F43" s="1"/>
      <c r="G43" s="1"/>
    </row>
    <row r="44" spans="1:7" x14ac:dyDescent="0.3">
      <c r="A44" s="34">
        <v>29</v>
      </c>
      <c r="B44" s="42" t="s">
        <v>38</v>
      </c>
      <c r="C44" s="35">
        <f t="shared" si="1"/>
        <v>6750000</v>
      </c>
      <c r="D44" s="35">
        <v>0</v>
      </c>
      <c r="E44" s="36">
        <f>ROUND(C43*$D$10%*30/365,2)</f>
        <v>1109.5899999999999</v>
      </c>
      <c r="F44" s="16"/>
      <c r="G44" s="1"/>
    </row>
    <row r="45" spans="1:7" x14ac:dyDescent="0.3">
      <c r="A45" s="34">
        <v>30</v>
      </c>
      <c r="B45" s="42" t="s">
        <v>39</v>
      </c>
      <c r="C45" s="35">
        <f t="shared" si="1"/>
        <v>6750000</v>
      </c>
      <c r="D45" s="35">
        <v>0</v>
      </c>
      <c r="E45" s="36">
        <f>ROUND(C44*$D$10%*31/365,2)</f>
        <v>1146.58</v>
      </c>
      <c r="F45" s="1"/>
      <c r="G45" s="1"/>
    </row>
    <row r="46" spans="1:7" x14ac:dyDescent="0.3">
      <c r="A46" s="34">
        <v>31</v>
      </c>
      <c r="B46" s="42" t="s">
        <v>40</v>
      </c>
      <c r="C46" s="35">
        <f t="shared" si="1"/>
        <v>6750000</v>
      </c>
      <c r="D46" s="35">
        <v>0</v>
      </c>
      <c r="E46" s="36">
        <f>ROUND(C45*$D$10%*30/365,2)</f>
        <v>1109.5899999999999</v>
      </c>
      <c r="F46" s="1"/>
      <c r="G46" s="1"/>
    </row>
    <row r="47" spans="1:7" x14ac:dyDescent="0.3">
      <c r="A47" s="34">
        <v>32</v>
      </c>
      <c r="B47" s="42" t="s">
        <v>41</v>
      </c>
      <c r="C47" s="35">
        <f t="shared" si="1"/>
        <v>6750000</v>
      </c>
      <c r="D47" s="35">
        <v>0</v>
      </c>
      <c r="E47" s="36">
        <f>ROUND(C46*$D$10%*31/365,2)</f>
        <v>1146.58</v>
      </c>
      <c r="F47" s="16"/>
      <c r="G47" s="1"/>
    </row>
    <row r="48" spans="1:7" x14ac:dyDescent="0.3">
      <c r="A48" s="34">
        <v>33</v>
      </c>
      <c r="B48" s="42" t="s">
        <v>42</v>
      </c>
      <c r="C48" s="35">
        <f t="shared" si="1"/>
        <v>6750000</v>
      </c>
      <c r="D48" s="35">
        <v>0</v>
      </c>
      <c r="E48" s="36">
        <f>ROUND(C47*$D$10%*31/365,2)</f>
        <v>1146.58</v>
      </c>
      <c r="F48" s="1"/>
      <c r="G48" s="1"/>
    </row>
    <row r="49" spans="1:7" x14ac:dyDescent="0.3">
      <c r="A49" s="34">
        <v>34</v>
      </c>
      <c r="B49" s="42" t="s">
        <v>43</v>
      </c>
      <c r="C49" s="35">
        <f t="shared" si="1"/>
        <v>6750000</v>
      </c>
      <c r="D49" s="35">
        <v>0</v>
      </c>
      <c r="E49" s="36">
        <f>ROUND(C48*$D$10%*30/365,2)</f>
        <v>1109.5899999999999</v>
      </c>
      <c r="F49" s="1"/>
      <c r="G49" s="1"/>
    </row>
    <row r="50" spans="1:7" x14ac:dyDescent="0.3">
      <c r="A50" s="34">
        <v>35</v>
      </c>
      <c r="B50" s="42" t="s">
        <v>44</v>
      </c>
      <c r="C50" s="35">
        <f>SUM(C49-D50)</f>
        <v>6500000</v>
      </c>
      <c r="D50" s="43">
        <v>250000</v>
      </c>
      <c r="E50" s="36">
        <f>ROUND(C49*$D$10%*31/365,2)</f>
        <v>1146.58</v>
      </c>
      <c r="F50" s="16"/>
      <c r="G50" s="1"/>
    </row>
    <row r="51" spans="1:7" x14ac:dyDescent="0.3">
      <c r="A51" s="34">
        <v>36</v>
      </c>
      <c r="B51" s="42" t="s">
        <v>45</v>
      </c>
      <c r="C51" s="35">
        <f>SUM(C50-D51)</f>
        <v>6250000</v>
      </c>
      <c r="D51" s="43">
        <v>250000</v>
      </c>
      <c r="E51" s="36">
        <f>ROUND(C50*$D$10%*30/365,2)</f>
        <v>1068.49</v>
      </c>
      <c r="F51" s="4"/>
      <c r="G51" s="1"/>
    </row>
    <row r="52" spans="1:7" x14ac:dyDescent="0.3">
      <c r="A52" s="34">
        <v>37</v>
      </c>
      <c r="B52" s="42" t="s">
        <v>46</v>
      </c>
      <c r="C52" s="35">
        <f t="shared" ref="C52:C98" si="2">SUM(C51-D52)</f>
        <v>6000000</v>
      </c>
      <c r="D52" s="43">
        <v>250000</v>
      </c>
      <c r="E52" s="36">
        <f>ROUND(C51*$D$10%*31/365,2)</f>
        <v>1061.6400000000001</v>
      </c>
      <c r="F52" s="1"/>
      <c r="G52" s="1"/>
    </row>
    <row r="53" spans="1:7" x14ac:dyDescent="0.3">
      <c r="A53" s="34">
        <v>38</v>
      </c>
      <c r="B53" s="42" t="s">
        <v>47</v>
      </c>
      <c r="C53" s="35">
        <f t="shared" si="2"/>
        <v>5875000</v>
      </c>
      <c r="D53" s="43">
        <v>125000</v>
      </c>
      <c r="E53" s="36">
        <f>ROUND(C52*$D$10%*31/366,2)</f>
        <v>1016.39</v>
      </c>
      <c r="F53" s="16"/>
      <c r="G53" s="1"/>
    </row>
    <row r="54" spans="1:7" x14ac:dyDescent="0.3">
      <c r="A54" s="34">
        <v>39</v>
      </c>
      <c r="B54" s="42" t="s">
        <v>48</v>
      </c>
      <c r="C54" s="35">
        <f t="shared" si="2"/>
        <v>5750000</v>
      </c>
      <c r="D54" s="43">
        <v>125000</v>
      </c>
      <c r="E54" s="36">
        <f>ROUND(C53*$D$10%*29/366,2)</f>
        <v>931.01</v>
      </c>
      <c r="F54" s="1"/>
      <c r="G54" s="1"/>
    </row>
    <row r="55" spans="1:7" x14ac:dyDescent="0.3">
      <c r="A55" s="34">
        <v>40</v>
      </c>
      <c r="B55" s="42" t="s">
        <v>49</v>
      </c>
      <c r="C55" s="35">
        <f t="shared" si="2"/>
        <v>5625000</v>
      </c>
      <c r="D55" s="43">
        <v>125000</v>
      </c>
      <c r="E55" s="36">
        <f>ROUND(C54*$D$10%*31/366,2)</f>
        <v>974.04</v>
      </c>
      <c r="F55" s="1"/>
      <c r="G55" s="1"/>
    </row>
    <row r="56" spans="1:7" x14ac:dyDescent="0.3">
      <c r="A56" s="34">
        <v>41</v>
      </c>
      <c r="B56" s="42" t="s">
        <v>50</v>
      </c>
      <c r="C56" s="35">
        <f t="shared" si="2"/>
        <v>5500000</v>
      </c>
      <c r="D56" s="43">
        <v>125000</v>
      </c>
      <c r="E56" s="36">
        <f>ROUND(C55*$D$10%*30/366,2)</f>
        <v>922.13</v>
      </c>
      <c r="F56" s="16"/>
      <c r="G56" s="1"/>
    </row>
    <row r="57" spans="1:7" x14ac:dyDescent="0.3">
      <c r="A57" s="34">
        <v>42</v>
      </c>
      <c r="B57" s="42" t="s">
        <v>51</v>
      </c>
      <c r="C57" s="35">
        <f t="shared" si="2"/>
        <v>5375000</v>
      </c>
      <c r="D57" s="43">
        <v>125000</v>
      </c>
      <c r="E57" s="36">
        <f>ROUND(C56*$D$10%*31/366,2)</f>
        <v>931.69</v>
      </c>
      <c r="F57" s="1"/>
      <c r="G57" s="1"/>
    </row>
    <row r="58" spans="1:7" x14ac:dyDescent="0.3">
      <c r="A58" s="34">
        <v>43</v>
      </c>
      <c r="B58" s="42" t="s">
        <v>52</v>
      </c>
      <c r="C58" s="35">
        <f t="shared" si="2"/>
        <v>5250000</v>
      </c>
      <c r="D58" s="43">
        <v>125000</v>
      </c>
      <c r="E58" s="36">
        <f>ROUND(C57*$D$10%*30/366,2)</f>
        <v>881.15</v>
      </c>
      <c r="F58" s="1"/>
      <c r="G58" s="1"/>
    </row>
    <row r="59" spans="1:7" x14ac:dyDescent="0.3">
      <c r="A59" s="34">
        <v>44</v>
      </c>
      <c r="B59" s="42" t="s">
        <v>53</v>
      </c>
      <c r="C59" s="35">
        <f t="shared" si="2"/>
        <v>5125000</v>
      </c>
      <c r="D59" s="43">
        <v>125000</v>
      </c>
      <c r="E59" s="36">
        <f>ROUND(C58*$D$10%*31/366,2)</f>
        <v>889.34</v>
      </c>
      <c r="F59" s="16"/>
      <c r="G59" s="1"/>
    </row>
    <row r="60" spans="1:7" x14ac:dyDescent="0.3">
      <c r="A60" s="34">
        <v>45</v>
      </c>
      <c r="B60" s="42" t="s">
        <v>54</v>
      </c>
      <c r="C60" s="35">
        <f t="shared" si="2"/>
        <v>5000000</v>
      </c>
      <c r="D60" s="43">
        <v>125000</v>
      </c>
      <c r="E60" s="36">
        <f>ROUND(C59*$D$10%*31/366,2)</f>
        <v>868.17</v>
      </c>
      <c r="F60" s="1"/>
      <c r="G60" s="1"/>
    </row>
    <row r="61" spans="1:7" x14ac:dyDescent="0.3">
      <c r="A61" s="34">
        <v>46</v>
      </c>
      <c r="B61" s="42" t="s">
        <v>55</v>
      </c>
      <c r="C61" s="35">
        <f t="shared" si="2"/>
        <v>4875000</v>
      </c>
      <c r="D61" s="43">
        <v>125000</v>
      </c>
      <c r="E61" s="36">
        <f>ROUND(C60*$D$10%*30/366,2)</f>
        <v>819.67</v>
      </c>
      <c r="F61" s="1"/>
      <c r="G61" s="1"/>
    </row>
    <row r="62" spans="1:7" x14ac:dyDescent="0.3">
      <c r="A62" s="34">
        <v>47</v>
      </c>
      <c r="B62" s="42" t="s">
        <v>56</v>
      </c>
      <c r="C62" s="35">
        <f t="shared" si="2"/>
        <v>4750000</v>
      </c>
      <c r="D62" s="43">
        <v>125000</v>
      </c>
      <c r="E62" s="36">
        <f>ROUND(C61*$D$10%*31/366,2)</f>
        <v>825.82</v>
      </c>
      <c r="F62" s="16"/>
      <c r="G62" s="1"/>
    </row>
    <row r="63" spans="1:7" s="15" customFormat="1" x14ac:dyDescent="0.3">
      <c r="A63" s="34">
        <v>48</v>
      </c>
      <c r="B63" s="42" t="s">
        <v>57</v>
      </c>
      <c r="C63" s="35">
        <f t="shared" si="2"/>
        <v>4625000</v>
      </c>
      <c r="D63" s="43">
        <v>125000</v>
      </c>
      <c r="E63" s="36">
        <f>ROUND(C62*$D$10%*30/366,2)</f>
        <v>778.69</v>
      </c>
      <c r="F63" s="4"/>
      <c r="G63" s="1"/>
    </row>
    <row r="64" spans="1:7" s="15" customFormat="1" x14ac:dyDescent="0.3">
      <c r="A64" s="34">
        <v>49</v>
      </c>
      <c r="B64" s="42" t="s">
        <v>58</v>
      </c>
      <c r="C64" s="35">
        <f t="shared" si="2"/>
        <v>4500000</v>
      </c>
      <c r="D64" s="43">
        <v>125000</v>
      </c>
      <c r="E64" s="36">
        <f>ROUND(C63*$D$10%*31/366,2)</f>
        <v>783.47</v>
      </c>
      <c r="G64" s="1"/>
    </row>
    <row r="65" spans="1:7" s="15" customFormat="1" x14ac:dyDescent="0.3">
      <c r="A65" s="34">
        <v>50</v>
      </c>
      <c r="B65" s="42" t="s">
        <v>59</v>
      </c>
      <c r="C65" s="35">
        <f t="shared" si="2"/>
        <v>4375000</v>
      </c>
      <c r="D65" s="43">
        <v>125000</v>
      </c>
      <c r="E65" s="36">
        <f>ROUND(C64*$D$10%*31/365,2)</f>
        <v>764.38</v>
      </c>
      <c r="F65" s="16"/>
      <c r="G65" s="1"/>
    </row>
    <row r="66" spans="1:7" s="15" customFormat="1" x14ac:dyDescent="0.3">
      <c r="A66" s="34">
        <v>51</v>
      </c>
      <c r="B66" s="42" t="s">
        <v>60</v>
      </c>
      <c r="C66" s="35">
        <f t="shared" si="2"/>
        <v>4250000</v>
      </c>
      <c r="D66" s="43">
        <v>125000</v>
      </c>
      <c r="E66" s="36">
        <f>ROUND(C65*$D$10%*28/365,2)</f>
        <v>671.23</v>
      </c>
      <c r="G66" s="1"/>
    </row>
    <row r="67" spans="1:7" s="15" customFormat="1" x14ac:dyDescent="0.3">
      <c r="A67" s="34">
        <v>52</v>
      </c>
      <c r="B67" s="42" t="s">
        <v>61</v>
      </c>
      <c r="C67" s="35">
        <f t="shared" si="2"/>
        <v>4125000</v>
      </c>
      <c r="D67" s="43">
        <v>125000</v>
      </c>
      <c r="E67" s="36">
        <f>ROUND(C66*$D$10%*31/365,2)</f>
        <v>721.92</v>
      </c>
      <c r="G67" s="1"/>
    </row>
    <row r="68" spans="1:7" s="15" customFormat="1" x14ac:dyDescent="0.3">
      <c r="A68" s="34">
        <v>53</v>
      </c>
      <c r="B68" s="42" t="s">
        <v>62</v>
      </c>
      <c r="C68" s="35">
        <f t="shared" si="2"/>
        <v>4000000</v>
      </c>
      <c r="D68" s="43">
        <v>125000</v>
      </c>
      <c r="E68" s="36">
        <f>ROUND(C67*$D$10%*30/365,2)</f>
        <v>678.08</v>
      </c>
      <c r="F68" s="16"/>
      <c r="G68" s="1"/>
    </row>
    <row r="69" spans="1:7" s="15" customFormat="1" x14ac:dyDescent="0.3">
      <c r="A69" s="34">
        <v>54</v>
      </c>
      <c r="B69" s="42" t="s">
        <v>63</v>
      </c>
      <c r="C69" s="35">
        <f t="shared" si="2"/>
        <v>3875000</v>
      </c>
      <c r="D69" s="43">
        <v>125000</v>
      </c>
      <c r="E69" s="36">
        <f>ROUND(C68*$D$10%*31/365,2)</f>
        <v>679.45</v>
      </c>
      <c r="G69" s="1"/>
    </row>
    <row r="70" spans="1:7" s="15" customFormat="1" x14ac:dyDescent="0.3">
      <c r="A70" s="34">
        <v>55</v>
      </c>
      <c r="B70" s="42" t="s">
        <v>64</v>
      </c>
      <c r="C70" s="35">
        <f t="shared" si="2"/>
        <v>3750000</v>
      </c>
      <c r="D70" s="43">
        <v>125000</v>
      </c>
      <c r="E70" s="36">
        <f>ROUND(C69*$D$10%*30/365,2)</f>
        <v>636.99</v>
      </c>
      <c r="G70" s="1"/>
    </row>
    <row r="71" spans="1:7" s="15" customFormat="1" x14ac:dyDescent="0.3">
      <c r="A71" s="34">
        <v>56</v>
      </c>
      <c r="B71" s="42" t="s">
        <v>65</v>
      </c>
      <c r="C71" s="35">
        <f t="shared" si="2"/>
        <v>3625000</v>
      </c>
      <c r="D71" s="43">
        <v>125000</v>
      </c>
      <c r="E71" s="36">
        <f>ROUND(C70*$D$10%*31/365,2)</f>
        <v>636.99</v>
      </c>
      <c r="F71" s="16"/>
      <c r="G71" s="1"/>
    </row>
    <row r="72" spans="1:7" s="15" customFormat="1" x14ac:dyDescent="0.3">
      <c r="A72" s="34">
        <v>57</v>
      </c>
      <c r="B72" s="42" t="s">
        <v>66</v>
      </c>
      <c r="C72" s="35">
        <f t="shared" si="2"/>
        <v>3500000</v>
      </c>
      <c r="D72" s="43">
        <v>125000</v>
      </c>
      <c r="E72" s="36">
        <f>ROUND(C71*$D$10%*31/365,2)</f>
        <v>615.75</v>
      </c>
      <c r="G72" s="1"/>
    </row>
    <row r="73" spans="1:7" s="15" customFormat="1" x14ac:dyDescent="0.3">
      <c r="A73" s="34">
        <v>58</v>
      </c>
      <c r="B73" s="42" t="s">
        <v>67</v>
      </c>
      <c r="C73" s="35">
        <f t="shared" si="2"/>
        <v>3375000</v>
      </c>
      <c r="D73" s="43">
        <v>125000</v>
      </c>
      <c r="E73" s="36">
        <f>ROUND(C72*$D$10%*30/365,2)</f>
        <v>575.34</v>
      </c>
      <c r="G73" s="1"/>
    </row>
    <row r="74" spans="1:7" s="15" customFormat="1" x14ac:dyDescent="0.3">
      <c r="A74" s="34">
        <v>59</v>
      </c>
      <c r="B74" s="42" t="s">
        <v>68</v>
      </c>
      <c r="C74" s="35">
        <f t="shared" si="2"/>
        <v>3250000</v>
      </c>
      <c r="D74" s="43">
        <v>125000</v>
      </c>
      <c r="E74" s="36">
        <f>ROUND(C73*$D$10%*31/365,2)</f>
        <v>573.29</v>
      </c>
      <c r="F74" s="16"/>
      <c r="G74" s="1"/>
    </row>
    <row r="75" spans="1:7" s="15" customFormat="1" x14ac:dyDescent="0.3">
      <c r="A75" s="34">
        <v>60</v>
      </c>
      <c r="B75" s="42" t="s">
        <v>69</v>
      </c>
      <c r="C75" s="35">
        <f t="shared" si="2"/>
        <v>3125000</v>
      </c>
      <c r="D75" s="43">
        <v>125000</v>
      </c>
      <c r="E75" s="36">
        <f>ROUND(C74*$D$10%*30/365,2)</f>
        <v>534.25</v>
      </c>
      <c r="F75" s="4"/>
      <c r="G75" s="1"/>
    </row>
    <row r="76" spans="1:7" s="15" customFormat="1" x14ac:dyDescent="0.3">
      <c r="A76" s="34">
        <v>61</v>
      </c>
      <c r="B76" s="42" t="s">
        <v>70</v>
      </c>
      <c r="C76" s="35">
        <f t="shared" si="2"/>
        <v>3000000</v>
      </c>
      <c r="D76" s="43">
        <v>125000</v>
      </c>
      <c r="E76" s="36">
        <f>ROUND(C75*$D$10%*31/365,2)</f>
        <v>530.82000000000005</v>
      </c>
      <c r="F76" s="4"/>
      <c r="G76" s="1"/>
    </row>
    <row r="77" spans="1:7" s="15" customFormat="1" x14ac:dyDescent="0.3">
      <c r="A77" s="34">
        <v>62</v>
      </c>
      <c r="B77" s="42" t="s">
        <v>71</v>
      </c>
      <c r="C77" s="35">
        <f t="shared" si="2"/>
        <v>2875000</v>
      </c>
      <c r="D77" s="43">
        <v>125000</v>
      </c>
      <c r="E77" s="36">
        <f>ROUND(C76*$D$10%*31/365,2)</f>
        <v>509.59</v>
      </c>
      <c r="F77" s="16"/>
      <c r="G77" s="1"/>
    </row>
    <row r="78" spans="1:7" s="15" customFormat="1" x14ac:dyDescent="0.3">
      <c r="A78" s="34">
        <v>63</v>
      </c>
      <c r="B78" s="42" t="s">
        <v>72</v>
      </c>
      <c r="C78" s="35">
        <f t="shared" si="2"/>
        <v>2750000</v>
      </c>
      <c r="D78" s="43">
        <v>125000</v>
      </c>
      <c r="E78" s="36">
        <f>ROUND(C77*$D$10%*28/365,2)</f>
        <v>441.1</v>
      </c>
      <c r="F78" s="4"/>
      <c r="G78" s="1"/>
    </row>
    <row r="79" spans="1:7" s="15" customFormat="1" x14ac:dyDescent="0.3">
      <c r="A79" s="34">
        <v>64</v>
      </c>
      <c r="B79" s="42" t="s">
        <v>73</v>
      </c>
      <c r="C79" s="35">
        <f t="shared" si="2"/>
        <v>2625000</v>
      </c>
      <c r="D79" s="43">
        <v>125000</v>
      </c>
      <c r="E79" s="36">
        <f>ROUND(C78*$D$10%*31/365,2)</f>
        <v>467.12</v>
      </c>
      <c r="F79" s="4"/>
      <c r="G79" s="1"/>
    </row>
    <row r="80" spans="1:7" s="15" customFormat="1" x14ac:dyDescent="0.3">
      <c r="A80" s="34">
        <v>65</v>
      </c>
      <c r="B80" s="42" t="s">
        <v>74</v>
      </c>
      <c r="C80" s="35">
        <f t="shared" si="2"/>
        <v>2500000</v>
      </c>
      <c r="D80" s="43">
        <v>125000</v>
      </c>
      <c r="E80" s="36">
        <f>ROUND(C79*$D$10%*30/365,2)</f>
        <v>431.51</v>
      </c>
      <c r="F80" s="16"/>
      <c r="G80" s="1"/>
    </row>
    <row r="81" spans="1:7" s="15" customFormat="1" x14ac:dyDescent="0.3">
      <c r="A81" s="34">
        <v>66</v>
      </c>
      <c r="B81" s="42" t="s">
        <v>75</v>
      </c>
      <c r="C81" s="35">
        <f t="shared" si="2"/>
        <v>2375000</v>
      </c>
      <c r="D81" s="43">
        <v>125000</v>
      </c>
      <c r="E81" s="36">
        <f>ROUND(C80*$D$10%*31/365,2)</f>
        <v>424.66</v>
      </c>
      <c r="F81" s="4"/>
      <c r="G81" s="1"/>
    </row>
    <row r="82" spans="1:7" s="15" customFormat="1" x14ac:dyDescent="0.3">
      <c r="A82" s="34">
        <v>67</v>
      </c>
      <c r="B82" s="42" t="s">
        <v>76</v>
      </c>
      <c r="C82" s="35">
        <f t="shared" si="2"/>
        <v>2250000</v>
      </c>
      <c r="D82" s="43">
        <v>125000</v>
      </c>
      <c r="E82" s="36">
        <f>ROUND(C81*$D$10%*30/365,2)</f>
        <v>390.41</v>
      </c>
      <c r="F82" s="4"/>
      <c r="G82" s="1"/>
    </row>
    <row r="83" spans="1:7" s="15" customFormat="1" x14ac:dyDescent="0.3">
      <c r="A83" s="34">
        <v>68</v>
      </c>
      <c r="B83" s="42" t="s">
        <v>77</v>
      </c>
      <c r="C83" s="35">
        <f t="shared" si="2"/>
        <v>2125000</v>
      </c>
      <c r="D83" s="43">
        <v>125000</v>
      </c>
      <c r="E83" s="36">
        <f>ROUND(C82*$D$10%*31/365,2)</f>
        <v>382.19</v>
      </c>
      <c r="F83" s="16"/>
      <c r="G83" s="1"/>
    </row>
    <row r="84" spans="1:7" s="15" customFormat="1" x14ac:dyDescent="0.3">
      <c r="A84" s="34">
        <v>69</v>
      </c>
      <c r="B84" s="42" t="s">
        <v>78</v>
      </c>
      <c r="C84" s="35">
        <f t="shared" si="2"/>
        <v>2000000</v>
      </c>
      <c r="D84" s="43">
        <v>125000</v>
      </c>
      <c r="E84" s="36">
        <f>ROUND(C83*$D$10%*31/365,2)</f>
        <v>360.96</v>
      </c>
      <c r="F84" s="4"/>
      <c r="G84" s="1"/>
    </row>
    <row r="85" spans="1:7" s="15" customFormat="1" x14ac:dyDescent="0.3">
      <c r="A85" s="34">
        <v>70</v>
      </c>
      <c r="B85" s="42" t="s">
        <v>79</v>
      </c>
      <c r="C85" s="35">
        <f t="shared" si="2"/>
        <v>1875000</v>
      </c>
      <c r="D85" s="43">
        <v>125000</v>
      </c>
      <c r="E85" s="36">
        <f>ROUND(C84*$D$10%*30/365,2)</f>
        <v>328.77</v>
      </c>
      <c r="F85" s="4"/>
      <c r="G85" s="1"/>
    </row>
    <row r="86" spans="1:7" s="15" customFormat="1" x14ac:dyDescent="0.3">
      <c r="A86" s="34">
        <v>71</v>
      </c>
      <c r="B86" s="42" t="s">
        <v>80</v>
      </c>
      <c r="C86" s="35">
        <f t="shared" si="2"/>
        <v>1750000</v>
      </c>
      <c r="D86" s="43">
        <v>125000</v>
      </c>
      <c r="E86" s="36">
        <f>ROUND(C85*$D$10%*31/365,2)</f>
        <v>318.49</v>
      </c>
      <c r="F86" s="16"/>
      <c r="G86" s="1"/>
    </row>
    <row r="87" spans="1:7" s="15" customFormat="1" x14ac:dyDescent="0.3">
      <c r="A87" s="34">
        <v>72</v>
      </c>
      <c r="B87" s="42" t="s">
        <v>81</v>
      </c>
      <c r="C87" s="35">
        <f t="shared" si="2"/>
        <v>1625000</v>
      </c>
      <c r="D87" s="43">
        <v>125000</v>
      </c>
      <c r="E87" s="36">
        <f>ROUND(C86*$D$10%*30/365,2)</f>
        <v>287.67</v>
      </c>
      <c r="F87" s="4"/>
      <c r="G87" s="1"/>
    </row>
    <row r="88" spans="1:7" s="15" customFormat="1" x14ac:dyDescent="0.3">
      <c r="A88" s="34">
        <v>73</v>
      </c>
      <c r="B88" s="42" t="s">
        <v>82</v>
      </c>
      <c r="C88" s="35">
        <f t="shared" si="2"/>
        <v>1500000</v>
      </c>
      <c r="D88" s="43">
        <v>125000</v>
      </c>
      <c r="E88" s="36">
        <f>ROUND(C87*$D$10%*31/365,2)</f>
        <v>276.02999999999997</v>
      </c>
      <c r="F88" s="4"/>
      <c r="G88" s="1"/>
    </row>
    <row r="89" spans="1:7" s="15" customFormat="1" x14ac:dyDescent="0.3">
      <c r="A89" s="34">
        <v>74</v>
      </c>
      <c r="B89" s="42" t="s">
        <v>83</v>
      </c>
      <c r="C89" s="35">
        <f t="shared" si="2"/>
        <v>1375000</v>
      </c>
      <c r="D89" s="43">
        <v>125000</v>
      </c>
      <c r="E89" s="36">
        <f>ROUND(C88*$D$10%*31/365,2)</f>
        <v>254.79</v>
      </c>
      <c r="F89" s="16"/>
      <c r="G89" s="1"/>
    </row>
    <row r="90" spans="1:7" s="15" customFormat="1" x14ac:dyDescent="0.3">
      <c r="A90" s="34">
        <v>75</v>
      </c>
      <c r="B90" s="42" t="s">
        <v>84</v>
      </c>
      <c r="C90" s="35">
        <f t="shared" si="2"/>
        <v>1250000</v>
      </c>
      <c r="D90" s="43">
        <v>125000</v>
      </c>
      <c r="E90" s="36">
        <f>ROUND(C89*$D$10%*28/365,2)</f>
        <v>210.96</v>
      </c>
      <c r="F90" s="4"/>
      <c r="G90" s="1"/>
    </row>
    <row r="91" spans="1:7" s="15" customFormat="1" x14ac:dyDescent="0.3">
      <c r="A91" s="34">
        <v>76</v>
      </c>
      <c r="B91" s="42" t="s">
        <v>85</v>
      </c>
      <c r="C91" s="35">
        <f t="shared" si="2"/>
        <v>1125000</v>
      </c>
      <c r="D91" s="43">
        <v>125000</v>
      </c>
      <c r="E91" s="36">
        <f>ROUND(C90*$D$10%*31/365,2)</f>
        <v>212.33</v>
      </c>
      <c r="F91" s="4"/>
      <c r="G91" s="1"/>
    </row>
    <row r="92" spans="1:7" s="15" customFormat="1" x14ac:dyDescent="0.3">
      <c r="A92" s="34">
        <v>77</v>
      </c>
      <c r="B92" s="42" t="s">
        <v>86</v>
      </c>
      <c r="C92" s="35">
        <f t="shared" si="2"/>
        <v>1000000</v>
      </c>
      <c r="D92" s="43">
        <v>125000</v>
      </c>
      <c r="E92" s="36">
        <f>ROUND(C91*$D$10%*30/365,2)</f>
        <v>184.93</v>
      </c>
      <c r="F92" s="16"/>
      <c r="G92" s="1"/>
    </row>
    <row r="93" spans="1:7" s="15" customFormat="1" x14ac:dyDescent="0.3">
      <c r="A93" s="34">
        <v>78</v>
      </c>
      <c r="B93" s="42" t="s">
        <v>87</v>
      </c>
      <c r="C93" s="35">
        <f t="shared" si="2"/>
        <v>875000</v>
      </c>
      <c r="D93" s="43">
        <v>125000</v>
      </c>
      <c r="E93" s="36">
        <f>ROUND(C92*$D$10%*31/365,2)</f>
        <v>169.86</v>
      </c>
      <c r="F93" s="4"/>
      <c r="G93" s="1"/>
    </row>
    <row r="94" spans="1:7" s="15" customFormat="1" x14ac:dyDescent="0.3">
      <c r="A94" s="34">
        <v>79</v>
      </c>
      <c r="B94" s="42" t="s">
        <v>88</v>
      </c>
      <c r="C94" s="35">
        <f t="shared" si="2"/>
        <v>750000</v>
      </c>
      <c r="D94" s="43">
        <v>125000</v>
      </c>
      <c r="E94" s="36">
        <f>ROUND(C93*$D$10%*30/365,2)</f>
        <v>143.84</v>
      </c>
      <c r="F94" s="4"/>
      <c r="G94" s="1"/>
    </row>
    <row r="95" spans="1:7" s="15" customFormat="1" x14ac:dyDescent="0.3">
      <c r="A95" s="34">
        <v>80</v>
      </c>
      <c r="B95" s="42" t="s">
        <v>89</v>
      </c>
      <c r="C95" s="35">
        <f t="shared" si="2"/>
        <v>625000</v>
      </c>
      <c r="D95" s="43">
        <v>125000</v>
      </c>
      <c r="E95" s="36">
        <f>ROUND(C94*$D$10%*31/365,2)</f>
        <v>127.4</v>
      </c>
      <c r="F95" s="16"/>
      <c r="G95" s="1"/>
    </row>
    <row r="96" spans="1:7" s="15" customFormat="1" x14ac:dyDescent="0.3">
      <c r="A96" s="34">
        <v>81</v>
      </c>
      <c r="B96" s="42" t="s">
        <v>90</v>
      </c>
      <c r="C96" s="35">
        <f t="shared" si="2"/>
        <v>500000</v>
      </c>
      <c r="D96" s="43">
        <v>125000</v>
      </c>
      <c r="E96" s="36">
        <f>ROUND(C95*$D$10%*31/365,2)</f>
        <v>106.16</v>
      </c>
      <c r="F96" s="4"/>
      <c r="G96" s="1"/>
    </row>
    <row r="97" spans="1:7" s="15" customFormat="1" x14ac:dyDescent="0.3">
      <c r="A97" s="34">
        <v>82</v>
      </c>
      <c r="B97" s="42" t="s">
        <v>91</v>
      </c>
      <c r="C97" s="35">
        <f t="shared" si="2"/>
        <v>375000</v>
      </c>
      <c r="D97" s="43">
        <v>125000</v>
      </c>
      <c r="E97" s="36">
        <f>ROUND(C96*$D$10%*30/365,2)</f>
        <v>82.19</v>
      </c>
      <c r="F97" s="4"/>
      <c r="G97" s="1"/>
    </row>
    <row r="98" spans="1:7" x14ac:dyDescent="0.3">
      <c r="A98" s="34">
        <v>83</v>
      </c>
      <c r="B98" s="42" t="s">
        <v>92</v>
      </c>
      <c r="C98" s="35">
        <f t="shared" si="2"/>
        <v>250000</v>
      </c>
      <c r="D98" s="43">
        <v>125000</v>
      </c>
      <c r="E98" s="36">
        <f>ROUND(C97*$D$10%*31/365,2)</f>
        <v>63.7</v>
      </c>
      <c r="F98" s="17"/>
      <c r="G98" s="16"/>
    </row>
    <row r="99" spans="1:7" x14ac:dyDescent="0.3">
      <c r="A99" s="34">
        <v>84</v>
      </c>
      <c r="B99" s="42" t="s">
        <v>93</v>
      </c>
      <c r="C99" s="35">
        <f>SUM(C98-D99)</f>
        <v>125000</v>
      </c>
      <c r="D99" s="43">
        <v>125000</v>
      </c>
      <c r="E99" s="36">
        <f>ROUND(C98*$D$10%*30/365,2)</f>
        <v>41.1</v>
      </c>
      <c r="F99" s="4"/>
      <c r="G99" s="1"/>
    </row>
    <row r="100" spans="1:7" x14ac:dyDescent="0.3">
      <c r="A100" s="34">
        <v>85</v>
      </c>
      <c r="B100" s="42" t="s">
        <v>94</v>
      </c>
      <c r="C100" s="35">
        <f>SUM(C99-D100)</f>
        <v>0</v>
      </c>
      <c r="D100" s="43">
        <v>125000</v>
      </c>
      <c r="E100" s="36">
        <f>ROUND(C99*$D$10%*31/365,2)</f>
        <v>21.23</v>
      </c>
      <c r="F100" s="1"/>
      <c r="G100" s="1"/>
    </row>
    <row r="101" spans="1:7" x14ac:dyDescent="0.3">
      <c r="A101" s="37" t="s">
        <v>95</v>
      </c>
      <c r="B101" s="38"/>
      <c r="C101" s="39"/>
      <c r="D101" s="40">
        <f>SUM(D16:D100)</f>
        <v>6750000</v>
      </c>
      <c r="E101" s="41">
        <f>SUM(E16:E100)</f>
        <v>65994.569999999978</v>
      </c>
      <c r="F101" s="4"/>
      <c r="G101" s="1"/>
    </row>
    <row r="102" spans="1:7" x14ac:dyDescent="0.3">
      <c r="B102" s="1"/>
      <c r="C102" s="1"/>
      <c r="D102" s="1"/>
      <c r="E102" s="4"/>
      <c r="F102" s="1"/>
      <c r="G102" s="1"/>
    </row>
    <row r="103" spans="1:7" x14ac:dyDescent="0.3">
      <c r="A103" s="1"/>
      <c r="B103" s="15"/>
      <c r="E103" s="3"/>
    </row>
    <row r="104" spans="1:7" x14ac:dyDescent="0.3">
      <c r="A104" s="18"/>
      <c r="E104" s="3"/>
    </row>
    <row r="105" spans="1:7" ht="27.75" customHeight="1" x14ac:dyDescent="0.3">
      <c r="A105" s="19"/>
      <c r="B105" s="20"/>
      <c r="C105" s="20"/>
      <c r="D105" s="20"/>
      <c r="E105" s="20"/>
    </row>
    <row r="106" spans="1:7" ht="18" customHeight="1" x14ac:dyDescent="0.3">
      <c r="A106" s="20" t="s">
        <v>101</v>
      </c>
      <c r="B106" s="20"/>
      <c r="C106" s="20"/>
      <c r="D106" s="21"/>
      <c r="E106" s="21"/>
    </row>
    <row r="107" spans="1:7" x14ac:dyDescent="0.3">
      <c r="A107" s="20" t="s">
        <v>102</v>
      </c>
      <c r="B107" s="22"/>
      <c r="C107" s="22"/>
      <c r="D107" s="47"/>
      <c r="E107" s="47"/>
    </row>
    <row r="108" spans="1:7" x14ac:dyDescent="0.3">
      <c r="A108" s="23"/>
      <c r="B108" s="20"/>
      <c r="C108" s="20"/>
      <c r="D108" s="24"/>
      <c r="E108" s="25"/>
    </row>
    <row r="109" spans="1:7" ht="19.5" customHeight="1" x14ac:dyDescent="0.3">
      <c r="A109" s="20" t="s">
        <v>96</v>
      </c>
      <c r="B109" s="25"/>
      <c r="C109" s="25"/>
      <c r="D109" s="47"/>
      <c r="E109" s="47"/>
    </row>
    <row r="110" spans="1:7" ht="21.75" customHeight="1" x14ac:dyDescent="0.3">
      <c r="A110" s="26" t="s">
        <v>97</v>
      </c>
      <c r="B110" s="44"/>
      <c r="C110" s="44"/>
      <c r="D110" s="44"/>
      <c r="E110" s="44"/>
    </row>
    <row r="111" spans="1:7" ht="15.6" x14ac:dyDescent="0.3">
      <c r="A111" s="27"/>
      <c r="E111" s="3"/>
    </row>
    <row r="112" spans="1:7" ht="15.6" x14ac:dyDescent="0.3">
      <c r="A112" s="27"/>
      <c r="D112" s="44"/>
      <c r="E112" s="44"/>
    </row>
    <row r="113" spans="1:17" ht="15.6" x14ac:dyDescent="0.3">
      <c r="A113" s="28"/>
      <c r="D113" s="29" t="s">
        <v>98</v>
      </c>
      <c r="E113" s="3"/>
    </row>
    <row r="114" spans="1:17" ht="15.6" x14ac:dyDescent="0.3">
      <c r="A114" s="29"/>
      <c r="D114" s="30" t="s">
        <v>103</v>
      </c>
      <c r="E114" s="3"/>
    </row>
    <row r="115" spans="1:17" x14ac:dyDescent="0.3">
      <c r="E115" s="3"/>
      <c r="Q115" s="30"/>
    </row>
  </sheetData>
  <sheetProtection algorithmName="SHA-512" hashValue="gnaP+fNjkJMTnC3KayThqSaFx86hJ+z6vV86Xd32rbIGsS/fbcqCfs+zB/+ac8OIPMMezZkz+op+XYs7naQ/4w==" saltValue="EftoEag2U9+6RX9gRe2AZg==" spinCount="100000" sheet="1" objects="1" scenarios="1" formatCells="0" formatColumns="0" formatRows="0" insertColumns="0" insertRows="0" insertHyperlinks="0" deleteColumns="0" deleteRows="0" sort="0" autoFilter="0" pivotTables="0"/>
  <mergeCells count="6">
    <mergeCell ref="D112:E112"/>
    <mergeCell ref="C5:E5"/>
    <mergeCell ref="B8:E8"/>
    <mergeCell ref="D107:E107"/>
    <mergeCell ref="D109:E109"/>
    <mergeCell ref="B110:E110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Izabela</dc:creator>
  <cp:lastModifiedBy>Rafał Pawłowski</cp:lastModifiedBy>
  <cp:lastPrinted>2020-09-07T08:48:12Z</cp:lastPrinted>
  <dcterms:created xsi:type="dcterms:W3CDTF">2019-09-04T12:25:58Z</dcterms:created>
  <dcterms:modified xsi:type="dcterms:W3CDTF">2020-10-12T08:26:07Z</dcterms:modified>
</cp:coreProperties>
</file>