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426" activeTab="0"/>
  </bookViews>
  <sheets>
    <sheet name="Punkty poboru " sheetId="1" r:id="rId1"/>
  </sheets>
  <definedNames>
    <definedName name="Excel_BuiltIn_Print_Titles_1_1">#REF!</definedName>
    <definedName name="Excel_BuiltIn_Print_Titles_1_1_1">#REF!</definedName>
    <definedName name="Excel_BuiltIn_Print_Titles_1_1_11">#REF!</definedName>
    <definedName name="Excel_BuiltIn_Print_Titles_1_1_1_1">#REF!</definedName>
    <definedName name="Excel_BuiltIn_Print_Titles_1_1_1_1_1">#REF!</definedName>
    <definedName name="Excel_BuiltIn_Print_Titles_1_1_1_1_11">#REF!</definedName>
    <definedName name="Excel_BuiltIn_Print_Titles_1_1_1_1_1_1">#REF!</definedName>
    <definedName name="Excel_BuiltIn_Print_Titles_1_1_1_1_1_1_1">#REF!</definedName>
    <definedName name="Excel_BuiltIn_Print_Titles_1_1_1_1_1_1_1_1">#REF!</definedName>
    <definedName name="Excel_BuiltIn_Print_Titles_1_1_1_1_1_1_1_1_1">#REF!</definedName>
    <definedName name="Excel_BuiltIn_Print_Titles_1_1_1_1_1_1_1_1_1_1">#REF!</definedName>
    <definedName name="Excel_BuiltIn_Print_Titles_1_1_1_1_1_1_1_1_1_1_1">#REF!</definedName>
    <definedName name="Excel_BuiltIn_Print_Titles_1_1_1_1_1_1_1_1_1_1_1_1">#REF!</definedName>
    <definedName name="Excel_BuiltIn_Print_Titles_1_1_1_1_1_1_1_1_1_1_1_1_1">#REF!</definedName>
    <definedName name="Excel_BuiltIn_Print_Titles_1_1_1_1_1_1_1_1_1_1_1_1_1_1">#REF!</definedName>
    <definedName name="Excel_BuiltIn_Print_Titles_1_1_1_1_1_1_1_1_1_1_1_1_1_1_1">#REF!</definedName>
    <definedName name="Excel_BuiltIn_Print_Titles_1_1_1_1_1_1_1_1_1_1_1_1_1_1_1_1">"$całość.$#odwołanie$#odwołanie":"$#ODWOŁANIE$#ODWOŁANIE"</definedName>
    <definedName name="Excel_BuiltIn_Print_Titles_1_1_1_1_1_1_1_1_1_1_1_1_1_1_1_1_1">"$całość.$#odwołanie$#odwołanie":"$#ODWOŁANIE$#ODWOŁANIE"</definedName>
    <definedName name="Excel_BuiltIn_Print_Titles_1_1_1_1_1_1_1_1_1_1_1_1_1_1_1_1_1_1">"$całość.$#odwołanie$#odwołanie":"$#ODWOŁANIE$#ODWOŁANIE"</definedName>
    <definedName name="Excel_BuiltIn_Print_Titles_1_1_1_1_1_1_1_1_1_1_1_1_1_1_1_1_1_1_1">"$całość.$#odwołanie$#odwołanie":"$#ODWOŁANIE$#ODWOŁANIE"</definedName>
    <definedName name="Excel_BuiltIn_Print_Titles_1_1_1_1_1_1_1_1_1_1_1_1_1_1_1_1_1_1_1_1">"$całość.$#odwołanie$#odwołanie":"$#ODWOŁANIE$#ODWOŁANIE"</definedName>
    <definedName name="Excel_BuiltIn_Print_Titles_1_1_1_1_1_1_1_1_1_1_1_1_1_1_1_1_1_1_1_1_1">"$całość.$#odwołanie$#odwołanie":"$#ODWOŁANIE$#ODWOŁANIE"</definedName>
    <definedName name="_xlnm.Print_Area" localSheetId="0">'Punkty poboru '!$A$1:$AB$65</definedName>
  </definedNames>
  <calcPr fullCalcOnLoad="1"/>
</workbook>
</file>

<file path=xl/sharedStrings.xml><?xml version="1.0" encoding="utf-8"?>
<sst xmlns="http://schemas.openxmlformats.org/spreadsheetml/2006/main" count="1374" uniqueCount="555">
  <si>
    <t>Uwagi</t>
  </si>
  <si>
    <t>C11</t>
  </si>
  <si>
    <t>Okres obniżki mocy</t>
  </si>
  <si>
    <t>LP</t>
  </si>
  <si>
    <t>Nazwa punktu poboru</t>
  </si>
  <si>
    <t>Lokalizacja obiektu</t>
  </si>
  <si>
    <t>Numer ewidencyjny OSD</t>
  </si>
  <si>
    <t xml:space="preserve">Warunki umowy z OSD </t>
  </si>
  <si>
    <t xml:space="preserve">Grupa taryfowa </t>
  </si>
  <si>
    <t xml:space="preserve">Moc umowana obniżona </t>
  </si>
  <si>
    <t>( kW )</t>
  </si>
  <si>
    <t xml:space="preserve">Zużycie energii w strefach czasowych </t>
  </si>
  <si>
    <t xml:space="preserve">rozliczenie całodobowe </t>
  </si>
  <si>
    <t>strefa szczytowa</t>
  </si>
  <si>
    <t>(kWh)</t>
  </si>
  <si>
    <t>strefa pozaszczytowa</t>
  </si>
  <si>
    <t>LP punktu poboru</t>
  </si>
  <si>
    <t>I Liceum Ogólnokształcące</t>
  </si>
  <si>
    <t>Młodzieżowy Ośrodek Socjoterapii w Kiernozi</t>
  </si>
  <si>
    <t>Powiatowy Zarząd Dróg i Transportu</t>
  </si>
  <si>
    <t>Dom Pomocy Społecznej</t>
  </si>
  <si>
    <t>Centrum Kultury ,Turystyki i Promocji Ziemi Łowickiej</t>
  </si>
  <si>
    <t xml:space="preserve">Maurzyce 99-440 Zduny </t>
  </si>
  <si>
    <t>REGON</t>
  </si>
  <si>
    <t>NIP</t>
  </si>
  <si>
    <t>PLZELD040001370159</t>
  </si>
  <si>
    <t>PLZELD040001660188</t>
  </si>
  <si>
    <t>000181941</t>
  </si>
  <si>
    <t>PLZELD040001890114</t>
  </si>
  <si>
    <t xml:space="preserve">SZKOŁA </t>
  </si>
  <si>
    <t>000094461</t>
  </si>
  <si>
    <t>C21</t>
  </si>
  <si>
    <t>G11</t>
  </si>
  <si>
    <t>BLOK 11</t>
  </si>
  <si>
    <t>PLZELD040002770105</t>
  </si>
  <si>
    <t>PLZELD040002780106</t>
  </si>
  <si>
    <t>PLZELD040033300151</t>
  </si>
  <si>
    <t>PLZELD040033320153</t>
  </si>
  <si>
    <t>PLZELD040000270146</t>
  </si>
  <si>
    <t>PLZELD040022030188</t>
  </si>
  <si>
    <t>MUZEUM</t>
  </si>
  <si>
    <t>C12a</t>
  </si>
  <si>
    <t>PLZELD040045870147</t>
  </si>
  <si>
    <t>000636956</t>
  </si>
  <si>
    <t>99-412 Kiernozia ul. Sobocka 2</t>
  </si>
  <si>
    <t>PL0037740019300645</t>
  </si>
  <si>
    <t>PLZELD040006600100</t>
  </si>
  <si>
    <t>000739478</t>
  </si>
  <si>
    <t>000197244</t>
  </si>
  <si>
    <t>PLZELD040003210149</t>
  </si>
  <si>
    <t>000204487</t>
  </si>
  <si>
    <t>PLZELD040000770196</t>
  </si>
  <si>
    <t>000333196</t>
  </si>
  <si>
    <t>PLZELD040012260181</t>
  </si>
  <si>
    <t>PLZELD040002570182</t>
  </si>
  <si>
    <t>000310433</t>
  </si>
  <si>
    <t>99-423 Bielawy Borówek 56</t>
  </si>
  <si>
    <t>PLZELD040006640104</t>
  </si>
  <si>
    <t>PLZELD040022270115</t>
  </si>
  <si>
    <t>001254398</t>
  </si>
  <si>
    <t>PLZELD040003200148</t>
  </si>
  <si>
    <t>SZKOŁA</t>
  </si>
  <si>
    <t>SALA GIMNASTYCZNA</t>
  </si>
  <si>
    <t>PLZELD040759430111</t>
  </si>
  <si>
    <t>PLZELD040007740117</t>
  </si>
  <si>
    <t>PLZELD040007740217</t>
  </si>
  <si>
    <t>WARSZTATY</t>
  </si>
  <si>
    <t>SZPITAL</t>
  </si>
  <si>
    <t>PLZELD040012310186</t>
  </si>
  <si>
    <t>STANISŁAWÓW oddział fizjoterapii</t>
  </si>
  <si>
    <t>MUZEUM- SKANSEN MAURZYCE</t>
  </si>
  <si>
    <t>99-400 Łowicz ul Stary Rynek 17</t>
  </si>
  <si>
    <t>99-400 Łowicz ul. Stanisławskiego 28</t>
  </si>
  <si>
    <t>99-400 Łowicz ul. Stanisławskiego 30</t>
  </si>
  <si>
    <t>99-400 Łowicz ul. Stary Rynek 5/7</t>
  </si>
  <si>
    <t>99-400 Łowicz ul. Ułańska 28</t>
  </si>
  <si>
    <t>99-400 Łowicz ul. Bonifraterska 3</t>
  </si>
  <si>
    <t>99-400 Łowicz ul. Podrzeczna 30</t>
  </si>
  <si>
    <t>99-400 Łowicz ul Blich 10</t>
  </si>
  <si>
    <t xml:space="preserve">99-400 Łowicz ul Kaliska 5 a </t>
  </si>
  <si>
    <t>99-400 Łowicz UL. Armii Krajowej 6</t>
  </si>
  <si>
    <t>SIEDZIBA GŁÓWNA</t>
  </si>
  <si>
    <t>Adres płatnika faktur</t>
  </si>
  <si>
    <t>Podstawowe</t>
  </si>
  <si>
    <t>Rezerwowe</t>
  </si>
  <si>
    <t>Muzeum w Łowiczu ul. Stary Rynek 5/7          99-400 Łowicz</t>
  </si>
  <si>
    <t>rozliczenia 2-mce</t>
  </si>
  <si>
    <t xml:space="preserve">Zespół Szkół Ponadgimnazjalnych  nr. 4 im. Władysława Grabskiego, 99-400 Łowicz ul Kaliska 5 a </t>
  </si>
  <si>
    <t>Poradnia Psychologiczno-Pedagogiczna 99-400 Łowicz ul. Armii Krajowej 6</t>
  </si>
  <si>
    <t>Centrum Kultury, Turystyki i Promocji Ziemi Łowickiej 99-400 Łowicz ul. Stary Rynek 17</t>
  </si>
  <si>
    <t>Powiatowy Zarząd Dróg i Transportu,              99-400 Łowicz ul. Jana Pawła II 173/175</t>
  </si>
  <si>
    <t>99-400 Łowicz ul. Stanisławskiego 30 A</t>
  </si>
  <si>
    <t>C12b</t>
  </si>
  <si>
    <t>Strefa 1</t>
  </si>
  <si>
    <t>Rozliczenie całodobowe</t>
  </si>
  <si>
    <t>Strefa 2</t>
  </si>
  <si>
    <t>[kWh]</t>
  </si>
  <si>
    <t>PLZELD040022230111</t>
  </si>
  <si>
    <t>PLZELD040022240112</t>
  </si>
  <si>
    <t>PLZELD040022250113</t>
  </si>
  <si>
    <t>PLZELD040022260114</t>
  </si>
  <si>
    <t>rozliczenie 1-mc</t>
  </si>
  <si>
    <t>SZKOŁA  BUDYNEK A</t>
  </si>
  <si>
    <t>BUDYNEK B dydaktyczny</t>
  </si>
  <si>
    <t>WARSZTATY SZKOŁY dydatktyczny,gosp, garaz</t>
  </si>
  <si>
    <t xml:space="preserve">NR. LICZNIKA </t>
  </si>
  <si>
    <t>00060685*F</t>
  </si>
  <si>
    <t>01277975*Z</t>
  </si>
  <si>
    <t>13893903*F</t>
  </si>
  <si>
    <t>01278300*Z</t>
  </si>
  <si>
    <t>00178700*F</t>
  </si>
  <si>
    <t>13893894*F</t>
  </si>
  <si>
    <t>01278850*F</t>
  </si>
  <si>
    <t xml:space="preserve">Moc umowna  </t>
  </si>
  <si>
    <t>PRZYŁĄCZE REZERWOWE</t>
  </si>
  <si>
    <t>BUDYNEK</t>
  </si>
  <si>
    <t xml:space="preserve">BUDYNEK </t>
  </si>
  <si>
    <t>PLZELD040001650187</t>
  </si>
  <si>
    <t>99-400 Łowicz ul. Świętojańska 1/3</t>
  </si>
  <si>
    <t>PLZELD040793620135</t>
  </si>
  <si>
    <t>Muzeum w Łowiczu</t>
  </si>
  <si>
    <t>99-400 Łowicz ul. Jana Pawła II 173/175</t>
  </si>
  <si>
    <t>PLZELD040034730100</t>
  </si>
  <si>
    <t>PLZELD040004940128</t>
  </si>
  <si>
    <t xml:space="preserve">Szacowana wielkość zużycia
(w danym okresie) </t>
  </si>
  <si>
    <t>Zespół Szkół Ponadgimnazjalnych nr 2 Rolnicze Centrum Kształacenia Ustawicznego i Praktycznego im. Tadeusza Kościuszki,                                  99-400 Łowicz ul Blich 10</t>
  </si>
  <si>
    <t>99-400 Łowicz ul Blich 10, blok 11</t>
  </si>
  <si>
    <t>99-400 Łowicz ul Blich 10, budynek B</t>
  </si>
  <si>
    <t xml:space="preserve">99-400 Łowicz ul Powstańców 1863 r. nr 12 d </t>
  </si>
  <si>
    <t xml:space="preserve">Zespół Szkół Ponadgimnazjalnych nr 3 im. Władysława Reymonta , 99-400 Łowicz ul. Powstańców 1863 r. nr 12 d </t>
  </si>
  <si>
    <t>Powiat Łowicki</t>
  </si>
  <si>
    <t>POWIAT ŁOWICKI</t>
  </si>
  <si>
    <t>PLZELD040036210151</t>
  </si>
  <si>
    <t>PLZELD040036250155</t>
  </si>
  <si>
    <t>99-440 Zduny, Zduny 70 b, Zduńska Dąbrowa</t>
  </si>
  <si>
    <t>Zespół Opieki Zdrowotnej w Łowiczu</t>
  </si>
  <si>
    <t>Dom Pomocy Społecznej "Borówek", Borówek 56, 99-423 Bielawy</t>
  </si>
  <si>
    <t>Zespół Opieki Zdrowotnej w Łowiczu, 99-400 Łowicz, ul. Ułańska 28</t>
  </si>
  <si>
    <t>Specjalny Ośrodek Szkolno- Wychowawczy 99-400 Łowicz UL. Powstańców 1863 r. nr 12</t>
  </si>
  <si>
    <t>Zespół Szkół Ponadgimnazjalnych nr 1 im. 10 Pułku Piechoty, 99-400 Łowicz ul. Podrzeczna 30</t>
  </si>
  <si>
    <t>I Liceum Ogólnokształcące  99-400 Łowicz ul. Bonifraterska 3</t>
  </si>
  <si>
    <t>Młodzieżowy Ośrodek Socjoterapii w Kiernozi 99-412 Kiernozia ul. Sobocka 2</t>
  </si>
  <si>
    <t xml:space="preserve">ul. Stanisławskiego 30, 99-400 Łowicz </t>
  </si>
  <si>
    <t>rozdzielna, terminowa na czas określony</t>
  </si>
  <si>
    <t>99-400 Łowicz UL. Powstańców 1863 r. nr 12 h</t>
  </si>
  <si>
    <t>03419215</t>
  </si>
  <si>
    <t>03419192*F</t>
  </si>
  <si>
    <r>
      <t>WĘZEŁ CIEPLNY</t>
    </r>
    <r>
      <rPr>
        <b/>
        <sz val="11"/>
        <rFont val="Arial"/>
        <family val="2"/>
      </rPr>
      <t xml:space="preserve"> **</t>
    </r>
  </si>
  <si>
    <t>Zespół Szkół Ponadpodstawowych nr 1</t>
  </si>
  <si>
    <t>Zespół Szkół Ponadpodstawowych nr 2</t>
  </si>
  <si>
    <t>Zespół Szkół Ponadpodstawowych nr 3</t>
  </si>
  <si>
    <t>Zespół Szkół Ponadpodstawowych nr 4</t>
  </si>
  <si>
    <t>Poradnia Psychologiczno-Pedagogiczna</t>
  </si>
  <si>
    <t xml:space="preserve">Specjalny Ośrodek Szkolno-Wychowawczy </t>
  </si>
  <si>
    <t>25276092*F</t>
  </si>
  <si>
    <t xml:space="preserve">BUDYNEK F- I piętro m.2 </t>
  </si>
  <si>
    <t xml:space="preserve">BUDYNEK F- I piętro m.3 </t>
  </si>
  <si>
    <r>
      <t>BUDYNEK: A,B,C,D,E</t>
    </r>
    <r>
      <rPr>
        <b/>
        <sz val="11"/>
        <rFont val="Arial"/>
        <family val="2"/>
      </rPr>
      <t xml:space="preserve"> </t>
    </r>
  </si>
  <si>
    <t xml:space="preserve">BUDYNEK F- parter </t>
  </si>
  <si>
    <r>
      <t>BUDYNEK F- I piętro m.1</t>
    </r>
    <r>
      <rPr>
        <b/>
        <sz val="11"/>
        <rFont val="Arial"/>
        <family val="2"/>
      </rPr>
      <t xml:space="preserve"> </t>
    </r>
  </si>
  <si>
    <t xml:space="preserve">BUDYNEK F- I piętro m.4 </t>
  </si>
  <si>
    <t>PLZELD040430290177</t>
  </si>
  <si>
    <t>Sobota</t>
  </si>
  <si>
    <t>99-423 Sobota, ul. Warszawska 2</t>
  </si>
  <si>
    <t>99-423 Bielawy Rulice 31</t>
  </si>
  <si>
    <t>3419206</t>
  </si>
  <si>
    <t>4096585</t>
  </si>
  <si>
    <t>Załącznik nr 1 Szczegółowy opis przedmiotu zamówienia</t>
  </si>
  <si>
    <t>rozdzielna, na czas nieokreślony</t>
  </si>
  <si>
    <t>Rodzaj umowy dystrybucyjnej</t>
  </si>
  <si>
    <t>Termin obowiązywania obecnej umowy sprzedaży energii elektrycznej</t>
  </si>
  <si>
    <t>98479534</t>
  </si>
  <si>
    <t>Umowa ważna do 31.12.2022 r.</t>
  </si>
  <si>
    <t>Biblioteka Publiczna i Dom Kultury Gminy Zduny</t>
  </si>
  <si>
    <t>Budynek</t>
  </si>
  <si>
    <t>PLZELD040044350189</t>
  </si>
  <si>
    <t>00177018</t>
  </si>
  <si>
    <t>99-440 Zduny, Zduny 1F</t>
  </si>
  <si>
    <t>Szkoła Podstawowa w Bąkowie</t>
  </si>
  <si>
    <t>Budynek szkoły</t>
  </si>
  <si>
    <t>PLZELD040036440174</t>
  </si>
  <si>
    <t>01187366</t>
  </si>
  <si>
    <t>PLZELD040003000128</t>
  </si>
  <si>
    <t>01277296</t>
  </si>
  <si>
    <t>99-440 Zduny, Bąków Górny 6</t>
  </si>
  <si>
    <t>99-440 Zduny,Bąków Górny 123</t>
  </si>
  <si>
    <t>C22a</t>
  </si>
  <si>
    <t>Szkoła Podstawowa w Nowych Zdunach</t>
  </si>
  <si>
    <t>PLZELD040022280116</t>
  </si>
  <si>
    <t>00196377</t>
  </si>
  <si>
    <t>PLZELD040809130134</t>
  </si>
  <si>
    <t>00272440</t>
  </si>
  <si>
    <t>PLZELD040000440163</t>
  </si>
  <si>
    <t>03419322</t>
  </si>
  <si>
    <t>99-440 Zduny, Nowe Zduny 159</t>
  </si>
  <si>
    <t>99-440 Zduny, Nowe Zduny 88</t>
  </si>
  <si>
    <t>Urząd Gminy Zduny</t>
  </si>
  <si>
    <t>Urząd Gminy</t>
  </si>
  <si>
    <t>Urząd Gminy Zduny - Apteka</t>
  </si>
  <si>
    <t>Urząd Gminy w Zdunach GSW</t>
  </si>
  <si>
    <t>Blok mieszkalny/gospodarstwo domowe</t>
  </si>
  <si>
    <t>Budynek gminy</t>
  </si>
  <si>
    <t>OSP</t>
  </si>
  <si>
    <t>Szatnia - Astra</t>
  </si>
  <si>
    <t>Szatnia - Złaków</t>
  </si>
  <si>
    <t>Dom Ludowy</t>
  </si>
  <si>
    <t>Dom Ludowy/szkoła</t>
  </si>
  <si>
    <t>Hydrofornia</t>
  </si>
  <si>
    <t>Oczyszczalnia ścieków</t>
  </si>
  <si>
    <t>Przepompownia ścieków</t>
  </si>
  <si>
    <t>Przepompownia P2</t>
  </si>
  <si>
    <t>Przepompownia P3</t>
  </si>
  <si>
    <t>Przepompownia P4</t>
  </si>
  <si>
    <t>Przepompownia P5</t>
  </si>
  <si>
    <t>Agronomówka</t>
  </si>
  <si>
    <t>Świetlica Środowiskowa</t>
  </si>
  <si>
    <t xml:space="preserve">Altana </t>
  </si>
  <si>
    <t>Oświetlenie Uliczne</t>
  </si>
  <si>
    <t>Oświetlenie</t>
  </si>
  <si>
    <t>Oświetlenie uliczne</t>
  </si>
  <si>
    <t>PLZELD040019560135</t>
  </si>
  <si>
    <t>00181070</t>
  </si>
  <si>
    <t>PLZELD040019550134</t>
  </si>
  <si>
    <t>PLZELD040020270109</t>
  </si>
  <si>
    <t>01187364</t>
  </si>
  <si>
    <t>PLZELD040379800172</t>
  </si>
  <si>
    <t>97067478</t>
  </si>
  <si>
    <t>PLZELD040020300112</t>
  </si>
  <si>
    <t>01503111</t>
  </si>
  <si>
    <t>PLZELD040019590138</t>
  </si>
  <si>
    <t>00166617</t>
  </si>
  <si>
    <t>PLZELD040020080187</t>
  </si>
  <si>
    <t>0176469</t>
  </si>
  <si>
    <t>PLZELD040898450142</t>
  </si>
  <si>
    <t>93070441</t>
  </si>
  <si>
    <t>PLZELD040020130192</t>
  </si>
  <si>
    <t>00177126</t>
  </si>
  <si>
    <t>PLZELD040020140193</t>
  </si>
  <si>
    <t>00166397</t>
  </si>
  <si>
    <t>PLZELD040501970167</t>
  </si>
  <si>
    <t>83184776</t>
  </si>
  <si>
    <t>PLZELD040382970101</t>
  </si>
  <si>
    <t>8007815</t>
  </si>
  <si>
    <t>PLZELD040628220182</t>
  </si>
  <si>
    <t>00177066</t>
  </si>
  <si>
    <t>PLZELD040765890175</t>
  </si>
  <si>
    <t>01183059</t>
  </si>
  <si>
    <t>PLZELD040499110172</t>
  </si>
  <si>
    <t>00176027</t>
  </si>
  <si>
    <t>PLZELD040036090139</t>
  </si>
  <si>
    <t>PLZELD040379960188</t>
  </si>
  <si>
    <t>PLZELD040504300109</t>
  </si>
  <si>
    <t>90050324</t>
  </si>
  <si>
    <t>PLZELD040032680186</t>
  </si>
  <si>
    <t>M9869770</t>
  </si>
  <si>
    <t>PLZELD040383650169</t>
  </si>
  <si>
    <t>00180859</t>
  </si>
  <si>
    <t>PLZELD040020250107</t>
  </si>
  <si>
    <t>00179078</t>
  </si>
  <si>
    <t>PLZELD040794790155</t>
  </si>
  <si>
    <t>00374083</t>
  </si>
  <si>
    <t>PLZELD040627720132</t>
  </si>
  <si>
    <t>94406001</t>
  </si>
  <si>
    <t>PLZELD040036100140</t>
  </si>
  <si>
    <t>00177060</t>
  </si>
  <si>
    <t>PLZELD040500680135</t>
  </si>
  <si>
    <t>94406393</t>
  </si>
  <si>
    <t>PLZELD040499120173</t>
  </si>
  <si>
    <t>00176237</t>
  </si>
  <si>
    <t>PLZELD040632120184</t>
  </si>
  <si>
    <t>01183053</t>
  </si>
  <si>
    <t>PLZELD040497180173</t>
  </si>
  <si>
    <t>94318587</t>
  </si>
  <si>
    <t>PLZELD040036080138</t>
  </si>
  <si>
    <t>00180863</t>
  </si>
  <si>
    <t>PLZELD040035630190</t>
  </si>
  <si>
    <t>PLZELD040044520109</t>
  </si>
  <si>
    <t>00177197</t>
  </si>
  <si>
    <t>PLZELD040019570136</t>
  </si>
  <si>
    <t>00179082</t>
  </si>
  <si>
    <t>PLZELD040628470110</t>
  </si>
  <si>
    <t>10123088</t>
  </si>
  <si>
    <t>PLZELD040497960154</t>
  </si>
  <si>
    <t>13818882</t>
  </si>
  <si>
    <t>PLZELD040001100132</t>
  </si>
  <si>
    <t>PLZELD040001110133</t>
  </si>
  <si>
    <t>PLZELD040001120134</t>
  </si>
  <si>
    <t>01278023</t>
  </si>
  <si>
    <t>PLZELD040001130135</t>
  </si>
  <si>
    <t>42648073</t>
  </si>
  <si>
    <t>PLZELD040001140136</t>
  </si>
  <si>
    <t>44264044</t>
  </si>
  <si>
    <t>PLZELD040021920177</t>
  </si>
  <si>
    <t>90932384</t>
  </si>
  <si>
    <t>PLZELD040795760155</t>
  </si>
  <si>
    <t>PLZELD040898440141</t>
  </si>
  <si>
    <t>PLZELD040775030119</t>
  </si>
  <si>
    <t>PLZELD040861350118</t>
  </si>
  <si>
    <t>00101472</t>
  </si>
  <si>
    <t>PLZELD040779250153</t>
  </si>
  <si>
    <t>PLZELD010890310120</t>
  </si>
  <si>
    <t>PLZELD040864160108</t>
  </si>
  <si>
    <t>94406009</t>
  </si>
  <si>
    <t>PLZELD040019580137</t>
  </si>
  <si>
    <t>00176473</t>
  </si>
  <si>
    <t>PLZELD040632110183</t>
  </si>
  <si>
    <t>90032165</t>
  </si>
  <si>
    <t>PLZELD040864330125</t>
  </si>
  <si>
    <t>92210233</t>
  </si>
  <si>
    <t>PLZELD040913250167</t>
  </si>
  <si>
    <t>PL0037730013407206</t>
  </si>
  <si>
    <t>PL0037730013407307</t>
  </si>
  <si>
    <t>PL0037730013407408</t>
  </si>
  <si>
    <t>PL0037730013407509</t>
  </si>
  <si>
    <t>PL0037730013407610</t>
  </si>
  <si>
    <t>PLZELD040044510108</t>
  </si>
  <si>
    <t>PLZELD040884700125</t>
  </si>
  <si>
    <t>01183520</t>
  </si>
  <si>
    <t>PLZELD040019610140</t>
  </si>
  <si>
    <t>97067498</t>
  </si>
  <si>
    <t>PLZELD040019620141</t>
  </si>
  <si>
    <t>01183519</t>
  </si>
  <si>
    <t>PLZELD040019630142</t>
  </si>
  <si>
    <t>01183509</t>
  </si>
  <si>
    <t>PLZELD040019640143</t>
  </si>
  <si>
    <t>01183514</t>
  </si>
  <si>
    <t>PLZELD040019650144</t>
  </si>
  <si>
    <t>01187363</t>
  </si>
  <si>
    <t>PLZELD040019660145</t>
  </si>
  <si>
    <t>92210271</t>
  </si>
  <si>
    <t>PLZELD040019670146</t>
  </si>
  <si>
    <t>92095693</t>
  </si>
  <si>
    <t>PLZELD040019680147</t>
  </si>
  <si>
    <t>00176467</t>
  </si>
  <si>
    <t>PLZELD040019690148</t>
  </si>
  <si>
    <t>01183512</t>
  </si>
  <si>
    <t>PLZELD040019700149</t>
  </si>
  <si>
    <t>00176238</t>
  </si>
  <si>
    <t>PLZELD040019710150</t>
  </si>
  <si>
    <t>01183507</t>
  </si>
  <si>
    <t>PLZELD040019720151</t>
  </si>
  <si>
    <t>01183518</t>
  </si>
  <si>
    <t>PLZELD040019730152</t>
  </si>
  <si>
    <t>01183055</t>
  </si>
  <si>
    <t>PLZELD040019740153</t>
  </si>
  <si>
    <t>92210265</t>
  </si>
  <si>
    <t>PLZELD040019750154</t>
  </si>
  <si>
    <t>01187379</t>
  </si>
  <si>
    <t>PLZELD040019760155</t>
  </si>
  <si>
    <t>01181640</t>
  </si>
  <si>
    <t>PLZELD040019770156</t>
  </si>
  <si>
    <t>01181632</t>
  </si>
  <si>
    <t>PLZELD040019780157</t>
  </si>
  <si>
    <t>01183503</t>
  </si>
  <si>
    <t>PLZELD040019790158</t>
  </si>
  <si>
    <t>83149627</t>
  </si>
  <si>
    <t>PLZELD040884600115</t>
  </si>
  <si>
    <t>01181629</t>
  </si>
  <si>
    <t>PLZELD040019810160</t>
  </si>
  <si>
    <t>94406519</t>
  </si>
  <si>
    <t>PLZELD040019820161</t>
  </si>
  <si>
    <t>01187361</t>
  </si>
  <si>
    <t>PLZELD040019830162</t>
  </si>
  <si>
    <t>01181636</t>
  </si>
  <si>
    <t>PLZELD040019840163</t>
  </si>
  <si>
    <t>01183502</t>
  </si>
  <si>
    <t>PLZELD040019850164</t>
  </si>
  <si>
    <t>01183515</t>
  </si>
  <si>
    <t>PLZELD040019860165</t>
  </si>
  <si>
    <t>01183501</t>
  </si>
  <si>
    <t>PLZELD040019870166</t>
  </si>
  <si>
    <t>01183511</t>
  </si>
  <si>
    <t>PLZELD040019880167</t>
  </si>
  <si>
    <t>01183508</t>
  </si>
  <si>
    <t>PLZELD040884410193</t>
  </si>
  <si>
    <t>01183042</t>
  </si>
  <si>
    <t>PLZELD040019900169</t>
  </si>
  <si>
    <t>92210284</t>
  </si>
  <si>
    <t>PLZELD040019910170</t>
  </si>
  <si>
    <t>01185449</t>
  </si>
  <si>
    <t>PLZELD040019920171</t>
  </si>
  <si>
    <t>01183517</t>
  </si>
  <si>
    <t>PLZELD040019930172</t>
  </si>
  <si>
    <t>01183516</t>
  </si>
  <si>
    <t>PLZELD040019940173</t>
  </si>
  <si>
    <t>01183504</t>
  </si>
  <si>
    <t>PLZELD040019950174</t>
  </si>
  <si>
    <t>01183057</t>
  </si>
  <si>
    <t>PLZELD040019960175</t>
  </si>
  <si>
    <t>92210315</t>
  </si>
  <si>
    <t>PLZELD040019970176</t>
  </si>
  <si>
    <t>01187362</t>
  </si>
  <si>
    <t>PLZELD040019980177</t>
  </si>
  <si>
    <t>01187378</t>
  </si>
  <si>
    <t>PLZELD040019990178</t>
  </si>
  <si>
    <t>01183513</t>
  </si>
  <si>
    <t>PLZELD040020000179</t>
  </si>
  <si>
    <t>01187373</t>
  </si>
  <si>
    <t>PLZELD040020010180</t>
  </si>
  <si>
    <t>00177059</t>
  </si>
  <si>
    <t>PLZELD040020020181</t>
  </si>
  <si>
    <t>01181621</t>
  </si>
  <si>
    <t>PLZELD040020030182</t>
  </si>
  <si>
    <t>00179079</t>
  </si>
  <si>
    <t>PLZELD040020040183</t>
  </si>
  <si>
    <t>00179085</t>
  </si>
  <si>
    <t>PLZELD040020050184</t>
  </si>
  <si>
    <t>96724508</t>
  </si>
  <si>
    <t>PLZELD040020060185</t>
  </si>
  <si>
    <t>01181634</t>
  </si>
  <si>
    <t>PLZELD040020070186</t>
  </si>
  <si>
    <t>01181639</t>
  </si>
  <si>
    <t>PLZELD040020100189</t>
  </si>
  <si>
    <t>01183505</t>
  </si>
  <si>
    <t>PLZELD040020110190</t>
  </si>
  <si>
    <t>01183506</t>
  </si>
  <si>
    <t>PLZELD040020120191</t>
  </si>
  <si>
    <t>01181637</t>
  </si>
  <si>
    <t>PLZELD040020190101</t>
  </si>
  <si>
    <t>01183510</t>
  </si>
  <si>
    <t>PLZELD040020200102</t>
  </si>
  <si>
    <t>01187376</t>
  </si>
  <si>
    <t>PLZELD040020210103</t>
  </si>
  <si>
    <t>97067502</t>
  </si>
  <si>
    <t>PLZELD040020220104</t>
  </si>
  <si>
    <t>01181635</t>
  </si>
  <si>
    <t>PLZELD040020240106</t>
  </si>
  <si>
    <t>01181630</t>
  </si>
  <si>
    <t>PLZELD040020260108</t>
  </si>
  <si>
    <t>01181628</t>
  </si>
  <si>
    <t>PLZELD040020280110</t>
  </si>
  <si>
    <t>01187367</t>
  </si>
  <si>
    <t>PLZELD040020290111</t>
  </si>
  <si>
    <t>01181624</t>
  </si>
  <si>
    <t>PLZELD040020310113</t>
  </si>
  <si>
    <t>01181633</t>
  </si>
  <si>
    <t>PLZELD040020150194</t>
  </si>
  <si>
    <t>92095715</t>
  </si>
  <si>
    <t>PLZELD040020230105</t>
  </si>
  <si>
    <t>PLZELD040020320114</t>
  </si>
  <si>
    <t>PLZELD040786070156</t>
  </si>
  <si>
    <t>PLZELD040002010026</t>
  </si>
  <si>
    <t>01502754</t>
  </si>
  <si>
    <t>PLZELD040019600139</t>
  </si>
  <si>
    <t>95872940</t>
  </si>
  <si>
    <t>PLZELD040019800159</t>
  </si>
  <si>
    <t>95879166</t>
  </si>
  <si>
    <t>PLZELD040019890168</t>
  </si>
  <si>
    <t>95879159</t>
  </si>
  <si>
    <t>PLZELD040882210167</t>
  </si>
  <si>
    <t>97254710</t>
  </si>
  <si>
    <t>99-440 Zduny, Zduny</t>
  </si>
  <si>
    <t>99-440 Zduny, Nowe Zduny</t>
  </si>
  <si>
    <t>99-440 Zduny, Wiskienica Górna</t>
  </si>
  <si>
    <t>99-440 Zduny, Bąków Górny</t>
  </si>
  <si>
    <t>99-440 Zduny, Strugienice</t>
  </si>
  <si>
    <t>99-440 Zduny, Bogoria Dolna</t>
  </si>
  <si>
    <t>99-440 Zduny, Urzecze</t>
  </si>
  <si>
    <t>99-440 Zduny, Złaków Borowy</t>
  </si>
  <si>
    <t>99-440 Zduny, Retki</t>
  </si>
  <si>
    <t>99-440 Zduny, Bąków Dolny</t>
  </si>
  <si>
    <t>99-440 Zduny, Jackowice</t>
  </si>
  <si>
    <t>99-440 Zduny, Złaków Kościelny</t>
  </si>
  <si>
    <t>99-440 Zduny, Wierznowice</t>
  </si>
  <si>
    <t>99-440 Zduny, Szymanowice</t>
  </si>
  <si>
    <t>99-440 Zduny, Maurzyce</t>
  </si>
  <si>
    <t>99-440 Zduny, Łaźniki</t>
  </si>
  <si>
    <t>99-440 Zduny, Zduny Wieś</t>
  </si>
  <si>
    <t>99-440 Zduny, Rząśno</t>
  </si>
  <si>
    <t>99-440 Zduny, Dąbrowa</t>
  </si>
  <si>
    <t>99-440 Zduny, Wiskienica Dolna</t>
  </si>
  <si>
    <t>99-440 Zduny, Złaków Nowy</t>
  </si>
  <si>
    <t>99-440 Zduny, Bogoria Górna</t>
  </si>
  <si>
    <t>99-440 Zduny, Pólka</t>
  </si>
  <si>
    <t>99-440 Zduny, Bąków Kościelny</t>
  </si>
  <si>
    <t>99-440 Zduny, Zduńska Dąbrowa</t>
  </si>
  <si>
    <t>99-440 Zduny, Zduny /ZKP przy słupie</t>
  </si>
  <si>
    <t>99-440 Zduny, Zalesie</t>
  </si>
  <si>
    <t>99-440 Zduny, Bedlno</t>
  </si>
  <si>
    <t>99-440 Zduny, Maurzyce dz. 306/12</t>
  </si>
  <si>
    <t>99-440 Zduny, Zduny 1C</t>
  </si>
  <si>
    <t>99-440 Zduny, Zduny 1A</t>
  </si>
  <si>
    <t>99-440 Zduny, Zduny 1D</t>
  </si>
  <si>
    <t>99-440 Zduny, Nowe Zduny 68</t>
  </si>
  <si>
    <t>99-440 Zduny, Wiskienica Górna 59</t>
  </si>
  <si>
    <t>99-440 Zduny, Bąków Górny DZ546/6</t>
  </si>
  <si>
    <t>99-440 Zduny, Wiskiennica Dolna 29</t>
  </si>
  <si>
    <t>99-440 Zduny, Wiskienica Górna 35</t>
  </si>
  <si>
    <t>99-440 Zduny, Strugienice 44A</t>
  </si>
  <si>
    <t>99-440 Zduny, Bogoria Dolna 18</t>
  </si>
  <si>
    <t>99-440 Zduny, Bogoria Dolna 11A</t>
  </si>
  <si>
    <t>99-440 Zduny, Urzecze 38A</t>
  </si>
  <si>
    <t>99-440 Zduny, Złaków Borowy 139B</t>
  </si>
  <si>
    <t>99-440 Zduny, Retki 25A</t>
  </si>
  <si>
    <t>99-440 Zduny, Bąków Dolny DZ. 162</t>
  </si>
  <si>
    <t>99-440 Zduny, Jackowice 19A</t>
  </si>
  <si>
    <t>99-440 Zduny, Złaków Kościelny 96</t>
  </si>
  <si>
    <t>99-440 Zduny, Zduny Kościelne 101A</t>
  </si>
  <si>
    <t>99-440 Zduny, Bąków Górny DZ. 546/6</t>
  </si>
  <si>
    <t>99-440 Zduny, Nowe Zduny 8</t>
  </si>
  <si>
    <t>99-440 Zduny, Nowy Złaków 27</t>
  </si>
  <si>
    <t>99-440 Zduny, Wierznowice DZ. 221/1</t>
  </si>
  <si>
    <t>99-440 Zduny, Szymanowice 381/1</t>
  </si>
  <si>
    <t>99-440 Zduny, Maurzyce 319/1</t>
  </si>
  <si>
    <t>99-440 Zduny, Złaków Borowy 139C</t>
  </si>
  <si>
    <t>99-440 Zduny, Łaźniki 43A</t>
  </si>
  <si>
    <t>99-440 Zduny, Zduny Wieś 163</t>
  </si>
  <si>
    <t>99-440 Zduny,Bogoria Górna 37A</t>
  </si>
  <si>
    <t xml:space="preserve"> 99-440 Zduny,Bogoria Górna 37A</t>
  </si>
  <si>
    <t>99-440 Zduny,Bąków Dolny 41</t>
  </si>
  <si>
    <t>99-440 Zduny, Rząśno 29A</t>
  </si>
  <si>
    <t>99-440 Zduny, Retki 41 M 14</t>
  </si>
  <si>
    <t>99-440 Zduny, Złaków Borowy M14</t>
  </si>
  <si>
    <t>99-440 Zduny, Nowe Zduny M14</t>
  </si>
  <si>
    <t>99-440 Zduny, Jackowice M14</t>
  </si>
  <si>
    <t>99-440 Zduny, Bogoria Górna M14</t>
  </si>
  <si>
    <t>99-440 Zduny, Zduńska Dąbrowa 64</t>
  </si>
  <si>
    <t>99-440 Zduny, Strugienice DZ. 513/1</t>
  </si>
  <si>
    <t>99-440 Zduny, Bąków Kościelny 126</t>
  </si>
  <si>
    <t>99-440 Zduny, Złaków Borowy 138/A</t>
  </si>
  <si>
    <t>99-440 Zduny, Złaków Borowy 139/A</t>
  </si>
  <si>
    <t>99-440 Zduny, Jackowice DZ.49</t>
  </si>
  <si>
    <t>99-440 Zduny, Bogoria Dolna 2</t>
  </si>
  <si>
    <t>99-440 Zduny, Bąków Górny 2</t>
  </si>
  <si>
    <t>99-440 Zduny, Bąków Górny 1</t>
  </si>
  <si>
    <t>99-440 Zduny, Wiskienica Górna 37</t>
  </si>
  <si>
    <t>99-440 Zduny, Rząśno III</t>
  </si>
  <si>
    <t>99-440 Zduny, Złaków Kościelny 2</t>
  </si>
  <si>
    <t>99-440 Zduny, Złaków Kościelny 1</t>
  </si>
  <si>
    <t>99-440 Zduny, Szymanowice 2</t>
  </si>
  <si>
    <t>99-440 Zduny, Bogoria Górna 18</t>
  </si>
  <si>
    <t>99-440 Zduny, Bogoria Dolna 15</t>
  </si>
  <si>
    <t>99-440 Zduny, Złaków Borowy 1</t>
  </si>
  <si>
    <t>99-440 Zduny, Złaków Borowy 2</t>
  </si>
  <si>
    <t>99-440 Zduny, Strugienice 1</t>
  </si>
  <si>
    <t>99-440 Zduny, Strugienice 2</t>
  </si>
  <si>
    <t>99-440 Zduny, Strugienice 3</t>
  </si>
  <si>
    <t>99-440 Zduny, Urzecze 2</t>
  </si>
  <si>
    <t>99-440 Zduny, Złaków Borowy 5</t>
  </si>
  <si>
    <t>99-440 Zduny, Sobocka Wieś 1</t>
  </si>
  <si>
    <t>99-440 Zduny, Wiskienica Górna 24</t>
  </si>
  <si>
    <t>99-440 Zduny, Bąków Dolny 77</t>
  </si>
  <si>
    <t>99-440 Zduny, Bąków Dolny 32</t>
  </si>
  <si>
    <t>99-440 Zduny, Zduny Kościelne 3</t>
  </si>
  <si>
    <t>99-440 Zduny, Zduny Kościelne 2</t>
  </si>
  <si>
    <t>99-440 Zduny, Maurzyce 1</t>
  </si>
  <si>
    <t>C12w</t>
  </si>
  <si>
    <t>C11o</t>
  </si>
  <si>
    <t>Biblioteka Publiczna i Dom Kultury Gminy Zduny, 99-440 Zduny, Zduny 1F</t>
  </si>
  <si>
    <t>Szkoła Podstawowa w Bąkowie , 99-440 Zduny, Bąków Górny 123</t>
  </si>
  <si>
    <t>Szkoła Podstawowa w Nowych Zdunach, 99-440 Zduny, Nowe Zduny 88</t>
  </si>
  <si>
    <t>Gmina Zduny, 99-440 Zduny 1 C</t>
  </si>
  <si>
    <t>000563571</t>
  </si>
  <si>
    <t xml:space="preserve">
000551591</t>
  </si>
  <si>
    <t>Zestawienie punktów poboru energii elektrycznej Grupy Zakupowej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</si>
</sst>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,000,000"/>
    <numFmt numFmtId="167" formatCode="d/mm/yyyy"/>
    <numFmt numFmtId="168" formatCode="0,000"/>
    <numFmt numFmtId="169" formatCode="0.0"/>
    <numFmt numFmtId="170" formatCode="0.00000"/>
    <numFmt numFmtId="171" formatCode="0.000000"/>
    <numFmt numFmtId="172" formatCode="0.0000"/>
    <numFmt numFmtId="173" formatCode="0.000"/>
    <numFmt numFmtId="174" formatCode="0.0000000000"/>
    <numFmt numFmtId="175" formatCode="0.00000000000"/>
    <numFmt numFmtId="176" formatCode="0.000000000000"/>
    <numFmt numFmtId="177" formatCode="0.000000000"/>
    <numFmt numFmtId="178" formatCode="0.00000000"/>
    <numFmt numFmtId="179" formatCode="0.0000000"/>
    <numFmt numFmtId="180" formatCode="[$-415]d\ mmmm\ yyyy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General"/>
  </numFmts>
  <fonts count="6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185" fontId="4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9" fontId="4" fillId="33" borderId="11" xfId="0" applyNumberFormat="1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wrapText="1"/>
    </xf>
    <xf numFmtId="0" fontId="57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57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" fontId="9" fillId="33" borderId="16" xfId="0" applyNumberFormat="1" applyFont="1" applyFill="1" applyBorder="1" applyAlignment="1">
      <alignment horizontal="right" vertical="center" wrapText="1"/>
    </xf>
    <xf numFmtId="1" fontId="9" fillId="33" borderId="17" xfId="0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/>
    </xf>
    <xf numFmtId="0" fontId="57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 wrapText="1"/>
    </xf>
    <xf numFmtId="0" fontId="57" fillId="33" borderId="18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/>
    </xf>
    <xf numFmtId="0" fontId="5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/>
    </xf>
    <xf numFmtId="0" fontId="57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1" fontId="5" fillId="33" borderId="18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vertical="center" wrapText="1"/>
    </xf>
    <xf numFmtId="0" fontId="57" fillId="33" borderId="26" xfId="0" applyFont="1" applyFill="1" applyBorder="1" applyAlignment="1">
      <alignment wrapText="1"/>
    </xf>
    <xf numFmtId="1" fontId="9" fillId="33" borderId="16" xfId="0" applyNumberFormat="1" applyFont="1" applyFill="1" applyBorder="1" applyAlignment="1">
      <alignment horizontal="right" vertical="top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 wrapText="1"/>
    </xf>
    <xf numFmtId="0" fontId="57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left" vertical="center"/>
    </xf>
    <xf numFmtId="0" fontId="57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right" vertical="center"/>
    </xf>
    <xf numFmtId="49" fontId="7" fillId="33" borderId="18" xfId="0" applyNumberFormat="1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vertical="center"/>
    </xf>
    <xf numFmtId="49" fontId="7" fillId="33" borderId="19" xfId="0" applyNumberFormat="1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vertical="center"/>
    </xf>
    <xf numFmtId="0" fontId="57" fillId="33" borderId="16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7" fillId="33" borderId="19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1" fontId="5" fillId="33" borderId="16" xfId="0" applyNumberFormat="1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 wrapText="1"/>
    </xf>
    <xf numFmtId="0" fontId="57" fillId="33" borderId="16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1" fontId="0" fillId="33" borderId="0" xfId="0" applyNumberFormat="1" applyFont="1" applyFill="1" applyAlignment="1">
      <alignment/>
    </xf>
    <xf numFmtId="0" fontId="0" fillId="33" borderId="29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33" fillId="33" borderId="18" xfId="0" applyFont="1" applyFill="1" applyBorder="1" applyAlignment="1">
      <alignment/>
    </xf>
    <xf numFmtId="1" fontId="33" fillId="33" borderId="18" xfId="58" applyNumberFormat="1" applyFont="1" applyFill="1" applyBorder="1" applyAlignment="1">
      <alignment horizontal="center" vertical="center"/>
      <protection/>
    </xf>
    <xf numFmtId="49" fontId="0" fillId="33" borderId="18" xfId="54" applyNumberFormat="1" applyFont="1" applyFill="1" applyBorder="1" applyAlignment="1">
      <alignment horizontal="center" vertical="center" wrapText="1" shrinkToFit="1"/>
      <protection/>
    </xf>
    <xf numFmtId="49" fontId="33" fillId="33" borderId="18" xfId="58" applyNumberFormat="1" applyFont="1" applyFill="1" applyBorder="1" applyAlignment="1">
      <alignment horizontal="center" vertical="center"/>
      <protection/>
    </xf>
    <xf numFmtId="0" fontId="57" fillId="33" borderId="26" xfId="0" applyFont="1" applyFill="1" applyBorder="1" applyAlignment="1">
      <alignment horizontal="left" vertical="center" wrapText="1"/>
    </xf>
    <xf numFmtId="1" fontId="9" fillId="33" borderId="26" xfId="0" applyNumberFormat="1" applyFont="1" applyFill="1" applyBorder="1" applyAlignment="1">
      <alignment horizontal="right" vertical="center" wrapText="1"/>
    </xf>
    <xf numFmtId="1" fontId="9" fillId="33" borderId="32" xfId="0" applyNumberFormat="1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left" vertical="center" wrapText="1"/>
    </xf>
    <xf numFmtId="1" fontId="9" fillId="33" borderId="18" xfId="0" applyNumberFormat="1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57" fillId="33" borderId="26" xfId="0" applyFont="1" applyFill="1" applyBorder="1" applyAlignment="1">
      <alignment vertical="center"/>
    </xf>
    <xf numFmtId="0" fontId="0" fillId="33" borderId="31" xfId="0" applyFont="1" applyFill="1" applyBorder="1" applyAlignment="1">
      <alignment horizontal="left" vertical="center" wrapText="1"/>
    </xf>
    <xf numFmtId="1" fontId="9" fillId="33" borderId="31" xfId="0" applyNumberFormat="1" applyFont="1" applyFill="1" applyBorder="1" applyAlignment="1">
      <alignment horizontal="right" vertical="center" wrapText="1"/>
    </xf>
    <xf numFmtId="1" fontId="9" fillId="33" borderId="19" xfId="0" applyNumberFormat="1" applyFont="1" applyFill="1" applyBorder="1" applyAlignment="1">
      <alignment horizontal="right" vertical="center" wrapText="1"/>
    </xf>
    <xf numFmtId="49" fontId="33" fillId="33" borderId="18" xfId="58" applyNumberFormat="1" applyFont="1" applyFill="1" applyBorder="1" applyAlignment="1">
      <alignment horizontal="center" vertical="center" wrapText="1"/>
      <protection/>
    </xf>
    <xf numFmtId="0" fontId="33" fillId="33" borderId="18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49" fontId="0" fillId="33" borderId="18" xfId="54" applyNumberFormat="1" applyFont="1" applyFill="1" applyBorder="1" applyAlignment="1">
      <alignment horizontal="left" vertical="center" wrapText="1" shrinkToFit="1"/>
      <protection/>
    </xf>
    <xf numFmtId="49" fontId="33" fillId="33" borderId="18" xfId="58" applyNumberFormat="1" applyFont="1" applyFill="1" applyBorder="1" applyAlignment="1">
      <alignment horizontal="left" vertical="center"/>
      <protection/>
    </xf>
    <xf numFmtId="0" fontId="59" fillId="33" borderId="18" xfId="0" applyFont="1" applyFill="1" applyBorder="1" applyAlignment="1">
      <alignment horizontal="left"/>
    </xf>
    <xf numFmtId="49" fontId="33" fillId="33" borderId="18" xfId="58" applyNumberFormat="1" applyFont="1" applyFill="1" applyBorder="1" applyAlignment="1">
      <alignment horizontal="left" vertical="center" wrapText="1"/>
      <protection/>
    </xf>
    <xf numFmtId="1" fontId="33" fillId="33" borderId="18" xfId="58" applyNumberFormat="1" applyFont="1" applyFill="1" applyBorder="1" applyAlignment="1">
      <alignment horizontal="right" vertical="center"/>
      <protection/>
    </xf>
    <xf numFmtId="1" fontId="59" fillId="33" borderId="18" xfId="58" applyNumberFormat="1" applyFont="1" applyFill="1" applyBorder="1" applyAlignment="1">
      <alignment horizontal="center" vertical="center"/>
      <protection/>
    </xf>
    <xf numFmtId="1" fontId="59" fillId="33" borderId="18" xfId="58" applyNumberFormat="1" applyFont="1" applyFill="1" applyBorder="1" applyAlignment="1">
      <alignment horizontal="right" vertical="center"/>
      <protection/>
    </xf>
    <xf numFmtId="1" fontId="10" fillId="33" borderId="26" xfId="54" applyNumberFormat="1" applyFont="1" applyFill="1" applyBorder="1" applyAlignment="1">
      <alignment horizontal="center" vertical="center" wrapText="1" shrinkToFit="1"/>
      <protection/>
    </xf>
    <xf numFmtId="49" fontId="2" fillId="33" borderId="33" xfId="0" applyNumberFormat="1" applyFont="1" applyFill="1" applyBorder="1" applyAlignment="1">
      <alignment horizontal="center" vertical="center"/>
    </xf>
    <xf numFmtId="9" fontId="0" fillId="33" borderId="0" xfId="0" applyNumberFormat="1" applyFont="1" applyFill="1" applyAlignment="1">
      <alignment/>
    </xf>
    <xf numFmtId="49" fontId="2" fillId="33" borderId="33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 wrapText="1"/>
    </xf>
    <xf numFmtId="1" fontId="9" fillId="33" borderId="26" xfId="0" applyNumberFormat="1" applyFont="1" applyFill="1" applyBorder="1" applyAlignment="1">
      <alignment horizontal="right" vertical="top" wrapText="1"/>
    </xf>
    <xf numFmtId="0" fontId="5" fillId="33" borderId="30" xfId="0" applyFont="1" applyFill="1" applyBorder="1" applyAlignment="1">
      <alignment horizontal="right" vertical="center"/>
    </xf>
    <xf numFmtId="1" fontId="5" fillId="33" borderId="30" xfId="0" applyNumberFormat="1" applyFont="1" applyFill="1" applyBorder="1" applyAlignment="1">
      <alignment horizontal="right" vertical="center"/>
    </xf>
    <xf numFmtId="1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6" xfId="0" applyFont="1" applyFill="1" applyBorder="1" applyAlignment="1">
      <alignment horizontal="left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24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vertical="center"/>
    </xf>
    <xf numFmtId="0" fontId="5" fillId="33" borderId="31" xfId="0" applyFont="1" applyFill="1" applyBorder="1" applyAlignment="1">
      <alignment/>
    </xf>
    <xf numFmtId="0" fontId="2" fillId="33" borderId="3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 wrapText="1"/>
    </xf>
    <xf numFmtId="9" fontId="4" fillId="33" borderId="39" xfId="0" applyNumberFormat="1" applyFont="1" applyFill="1" applyBorder="1" applyAlignment="1">
      <alignment horizontal="center" vertical="center" wrapText="1"/>
    </xf>
    <xf numFmtId="1" fontId="9" fillId="33" borderId="32" xfId="0" applyNumberFormat="1" applyFont="1" applyFill="1" applyBorder="1" applyAlignment="1">
      <alignment horizontal="right" vertical="top" wrapText="1"/>
    </xf>
    <xf numFmtId="0" fontId="5" fillId="33" borderId="40" xfId="0" applyFont="1" applyFill="1" applyBorder="1" applyAlignment="1">
      <alignment horizontal="right" vertical="center"/>
    </xf>
    <xf numFmtId="1" fontId="5" fillId="33" borderId="32" xfId="0" applyNumberFormat="1" applyFont="1" applyFill="1" applyBorder="1" applyAlignment="1">
      <alignment horizontal="right" vertical="center" wrapText="1"/>
    </xf>
    <xf numFmtId="1" fontId="9" fillId="33" borderId="23" xfId="0" applyNumberFormat="1" applyFont="1" applyFill="1" applyBorder="1" applyAlignment="1">
      <alignment horizontal="right" vertical="center" wrapText="1"/>
    </xf>
    <xf numFmtId="1" fontId="9" fillId="33" borderId="20" xfId="0" applyNumberFormat="1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0" fillId="33" borderId="15" xfId="59" applyFont="1" applyFill="1" applyBorder="1" applyAlignment="1">
      <alignment horizontal="center" vertical="center" wrapText="1"/>
      <protection/>
    </xf>
    <xf numFmtId="0" fontId="0" fillId="33" borderId="43" xfId="59" applyFont="1" applyFill="1" applyBorder="1" applyAlignment="1">
      <alignment horizontal="center" vertical="center" wrapText="1"/>
      <protection/>
    </xf>
    <xf numFmtId="0" fontId="0" fillId="33" borderId="39" xfId="59" applyFont="1" applyFill="1" applyBorder="1" applyAlignment="1">
      <alignment horizontal="center" vertical="center" wrapText="1"/>
      <protection/>
    </xf>
    <xf numFmtId="0" fontId="1" fillId="33" borderId="44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 wrapText="1"/>
    </xf>
    <xf numFmtId="0" fontId="0" fillId="33" borderId="45" xfId="0" applyFont="1" applyFill="1" applyBorder="1" applyAlignment="1">
      <alignment horizontal="center" vertical="center" wrapText="1"/>
    </xf>
    <xf numFmtId="1" fontId="4" fillId="33" borderId="46" xfId="0" applyNumberFormat="1" applyFont="1" applyFill="1" applyBorder="1" applyAlignment="1">
      <alignment horizontal="center" vertical="center" wrapText="1"/>
    </xf>
    <xf numFmtId="1" fontId="4" fillId="33" borderId="40" xfId="0" applyNumberFormat="1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ategoria Pilota danych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arożnik Pilota danych" xfId="52"/>
    <cellStyle name="Neutralny" xfId="53"/>
    <cellStyle name="Normalny 2" xfId="54"/>
    <cellStyle name="Normalny 2 2 2" xfId="55"/>
    <cellStyle name="Normalny 2 3" xfId="56"/>
    <cellStyle name="Normalny 3" xfId="57"/>
    <cellStyle name="Normalny 4" xfId="58"/>
    <cellStyle name="Normalny_zestawienie punków poboru" xfId="59"/>
    <cellStyle name="Obliczenia" xfId="60"/>
    <cellStyle name="Followed Hyperlink" xfId="61"/>
    <cellStyle name="Pole Pilota danych" xfId="62"/>
    <cellStyle name="Percent" xfId="63"/>
    <cellStyle name="Suma" xfId="64"/>
    <cellStyle name="Tekst objaśnienia" xfId="65"/>
    <cellStyle name="Tekst ostrzeżenia" xfId="66"/>
    <cellStyle name="Tytuł" xfId="67"/>
    <cellStyle name="Tytuł Pilota danych" xfId="68"/>
    <cellStyle name="Uwaga" xfId="69"/>
    <cellStyle name="Currency" xfId="70"/>
    <cellStyle name="Currency [0]" xfId="71"/>
    <cellStyle name="Wartość Pilota danych" xfId="72"/>
    <cellStyle name="Wynik Pilota danych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6.28125" style="2" customWidth="1"/>
    <col min="2" max="2" width="7.7109375" style="2" customWidth="1"/>
    <col min="3" max="3" width="82.7109375" style="2" customWidth="1"/>
    <col min="4" max="4" width="32.421875" style="2" customWidth="1"/>
    <col min="5" max="5" width="20.421875" style="2" customWidth="1"/>
    <col min="6" max="6" width="18.00390625" style="2" customWidth="1"/>
    <col min="7" max="7" width="48.8515625" style="2" customWidth="1"/>
    <col min="8" max="8" width="9.140625" style="2" customWidth="1"/>
    <col min="9" max="9" width="13.140625" style="2" customWidth="1"/>
    <col min="10" max="10" width="11.28125" style="2" customWidth="1"/>
    <col min="11" max="11" width="9.140625" style="2" customWidth="1"/>
    <col min="12" max="12" width="17.140625" style="2" customWidth="1"/>
    <col min="13" max="13" width="14.421875" style="2" customWidth="1"/>
    <col min="14" max="14" width="12.57421875" style="2" customWidth="1"/>
    <col min="15" max="15" width="14.28125" style="2" customWidth="1"/>
    <col min="16" max="16" width="24.421875" style="3" customWidth="1"/>
    <col min="17" max="17" width="37.7109375" style="2" customWidth="1"/>
    <col min="18" max="18" width="34.8515625" style="3" customWidth="1"/>
    <col min="19" max="19" width="30.7109375" style="2" customWidth="1"/>
    <col min="20" max="20" width="11.421875" style="2" customWidth="1"/>
    <col min="21" max="21" width="12.140625" style="2" customWidth="1"/>
    <col min="22" max="22" width="11.421875" style="2" customWidth="1"/>
    <col min="23" max="26" width="8.8515625" style="2" customWidth="1"/>
    <col min="27" max="28" width="8.8515625" style="8" customWidth="1"/>
    <col min="29" max="29" width="8.8515625" style="129" customWidth="1"/>
    <col min="30" max="30" width="12.28125" style="8" bestFit="1" customWidth="1"/>
    <col min="31" max="31" width="11.8515625" style="2" customWidth="1"/>
    <col min="32" max="32" width="8.8515625" style="2" customWidth="1"/>
    <col min="33" max="33" width="10.57421875" style="2" bestFit="1" customWidth="1"/>
    <col min="34" max="16384" width="8.8515625" style="2" customWidth="1"/>
  </cols>
  <sheetData>
    <row r="1" ht="12.75">
      <c r="A1" s="2" t="s">
        <v>167</v>
      </c>
    </row>
    <row r="3" ht="15">
      <c r="C3" s="1" t="s">
        <v>554</v>
      </c>
    </row>
    <row r="4" ht="13.5" thickBot="1"/>
    <row r="5" spans="1:31" s="8" customFormat="1" ht="53.25" customHeight="1" thickBot="1">
      <c r="A5" s="223" t="s">
        <v>3</v>
      </c>
      <c r="B5" s="220" t="s">
        <v>16</v>
      </c>
      <c r="C5" s="220" t="s">
        <v>4</v>
      </c>
      <c r="D5" s="220" t="s">
        <v>6</v>
      </c>
      <c r="E5" s="211" t="s">
        <v>105</v>
      </c>
      <c r="F5" s="4" t="s">
        <v>23</v>
      </c>
      <c r="G5" s="220" t="s">
        <v>5</v>
      </c>
      <c r="H5" s="229" t="s">
        <v>7</v>
      </c>
      <c r="I5" s="229"/>
      <c r="J5" s="229"/>
      <c r="K5" s="230"/>
      <c r="L5" s="5" t="s">
        <v>124</v>
      </c>
      <c r="M5" s="231" t="s">
        <v>11</v>
      </c>
      <c r="N5" s="229"/>
      <c r="O5" s="230"/>
      <c r="P5" s="220" t="s">
        <v>0</v>
      </c>
      <c r="Q5" s="220" t="s">
        <v>82</v>
      </c>
      <c r="R5" s="232" t="s">
        <v>169</v>
      </c>
      <c r="S5" s="235" t="s">
        <v>170</v>
      </c>
      <c r="T5" s="192" t="s">
        <v>32</v>
      </c>
      <c r="U5" s="7" t="s">
        <v>1</v>
      </c>
      <c r="V5" s="6" t="s">
        <v>31</v>
      </c>
      <c r="W5" s="227" t="s">
        <v>41</v>
      </c>
      <c r="X5" s="228"/>
      <c r="Y5" s="227" t="s">
        <v>92</v>
      </c>
      <c r="Z5" s="228"/>
      <c r="AA5" s="227" t="s">
        <v>546</v>
      </c>
      <c r="AB5" s="228"/>
      <c r="AC5" s="227" t="s">
        <v>186</v>
      </c>
      <c r="AD5" s="228"/>
      <c r="AE5" s="193" t="s">
        <v>547</v>
      </c>
    </row>
    <row r="6" spans="1:31" s="8" customFormat="1" ht="39.75" thickBot="1">
      <c r="A6" s="224"/>
      <c r="B6" s="221"/>
      <c r="C6" s="221"/>
      <c r="D6" s="221"/>
      <c r="E6" s="212"/>
      <c r="F6" s="226" t="s">
        <v>24</v>
      </c>
      <c r="G6" s="221"/>
      <c r="H6" s="220" t="s">
        <v>8</v>
      </c>
      <c r="I6" s="9" t="s">
        <v>113</v>
      </c>
      <c r="J6" s="10" t="s">
        <v>9</v>
      </c>
      <c r="K6" s="220" t="s">
        <v>2</v>
      </c>
      <c r="L6" s="9">
        <v>2022</v>
      </c>
      <c r="M6" s="9" t="s">
        <v>12</v>
      </c>
      <c r="N6" s="9" t="s">
        <v>13</v>
      </c>
      <c r="O6" s="9" t="s">
        <v>15</v>
      </c>
      <c r="P6" s="221"/>
      <c r="Q6" s="221"/>
      <c r="R6" s="233"/>
      <c r="S6" s="236"/>
      <c r="T6" s="11" t="s">
        <v>94</v>
      </c>
      <c r="U6" s="11" t="s">
        <v>94</v>
      </c>
      <c r="V6" s="11" t="s">
        <v>94</v>
      </c>
      <c r="W6" s="12" t="s">
        <v>93</v>
      </c>
      <c r="X6" s="11" t="s">
        <v>95</v>
      </c>
      <c r="Y6" s="12" t="s">
        <v>93</v>
      </c>
      <c r="Z6" s="11" t="s">
        <v>95</v>
      </c>
      <c r="AA6" s="11" t="s">
        <v>93</v>
      </c>
      <c r="AB6" s="11" t="s">
        <v>95</v>
      </c>
      <c r="AC6" s="6" t="s">
        <v>93</v>
      </c>
      <c r="AD6" s="11" t="s">
        <v>95</v>
      </c>
      <c r="AE6" s="194" t="s">
        <v>94</v>
      </c>
    </row>
    <row r="7" spans="1:31" s="8" customFormat="1" ht="13.5" thickBot="1">
      <c r="A7" s="225"/>
      <c r="B7" s="222"/>
      <c r="C7" s="222"/>
      <c r="D7" s="222"/>
      <c r="E7" s="213"/>
      <c r="F7" s="222"/>
      <c r="G7" s="222"/>
      <c r="H7" s="222"/>
      <c r="I7" s="9" t="s">
        <v>10</v>
      </c>
      <c r="J7" s="9" t="s">
        <v>10</v>
      </c>
      <c r="K7" s="222"/>
      <c r="L7" s="9" t="s">
        <v>14</v>
      </c>
      <c r="M7" s="9" t="s">
        <v>14</v>
      </c>
      <c r="N7" s="9" t="s">
        <v>14</v>
      </c>
      <c r="O7" s="9" t="s">
        <v>14</v>
      </c>
      <c r="P7" s="222"/>
      <c r="Q7" s="222"/>
      <c r="R7" s="234"/>
      <c r="S7" s="237"/>
      <c r="T7" s="13" t="s">
        <v>96</v>
      </c>
      <c r="U7" s="13" t="s">
        <v>96</v>
      </c>
      <c r="V7" s="13" t="s">
        <v>96</v>
      </c>
      <c r="W7" s="13" t="s">
        <v>96</v>
      </c>
      <c r="X7" s="13" t="s">
        <v>96</v>
      </c>
      <c r="Y7" s="13" t="s">
        <v>96</v>
      </c>
      <c r="Z7" s="13" t="s">
        <v>96</v>
      </c>
      <c r="AA7" s="13" t="s">
        <v>96</v>
      </c>
      <c r="AB7" s="13" t="s">
        <v>96</v>
      </c>
      <c r="AC7" s="13" t="s">
        <v>96</v>
      </c>
      <c r="AD7" s="13" t="s">
        <v>96</v>
      </c>
      <c r="AE7" s="13" t="s">
        <v>96</v>
      </c>
    </row>
    <row r="8" spans="1:31" s="8" customFormat="1" ht="15.75" thickBot="1">
      <c r="A8" s="14"/>
      <c r="B8" s="15"/>
      <c r="C8" s="15"/>
      <c r="D8" s="15"/>
      <c r="E8" s="15"/>
      <c r="F8" s="15"/>
      <c r="G8" s="15"/>
      <c r="H8" s="15"/>
      <c r="I8" s="16"/>
      <c r="J8" s="16"/>
      <c r="K8" s="15"/>
      <c r="L8" s="17"/>
      <c r="M8" s="17"/>
      <c r="N8" s="17"/>
      <c r="O8" s="17"/>
      <c r="P8" s="18"/>
      <c r="Q8" s="17"/>
      <c r="R8" s="19"/>
      <c r="S8" s="20"/>
      <c r="T8" s="21">
        <f>SUM(T9,T16,T19,T21,T26,T28,T31,T36,T39,T42,T44,T46,T48,T55,T57,T59,T62,T66)</f>
        <v>293912</v>
      </c>
      <c r="U8" s="21">
        <f aca="true" t="shared" si="0" ref="U8:AE8">SUM(U9,U16,U19,U21,U26,U28,U31,U36,U39,U42,U44,U46,U48,U55,U57,U59,U62,U66)</f>
        <v>833971</v>
      </c>
      <c r="V8" s="21">
        <f t="shared" si="0"/>
        <v>855190</v>
      </c>
      <c r="W8" s="21">
        <f t="shared" si="0"/>
        <v>194715</v>
      </c>
      <c r="X8" s="21">
        <f t="shared" si="0"/>
        <v>430243</v>
      </c>
      <c r="Y8" s="21">
        <f t="shared" si="0"/>
        <v>53065</v>
      </c>
      <c r="Z8" s="21">
        <f t="shared" si="0"/>
        <v>28012</v>
      </c>
      <c r="AA8" s="167">
        <f t="shared" si="0"/>
        <v>2914</v>
      </c>
      <c r="AB8" s="167">
        <f>SUM(AB9,AB16,AB19,AB21,AB26,AB28,AB31,AB36,AB39,AB42,AB44,AB46,AB48,AB55,AB57,AB59,AB62,AB66)</f>
        <v>4374</v>
      </c>
      <c r="AC8" s="167">
        <v>15014</v>
      </c>
      <c r="AD8" s="167">
        <v>38350</v>
      </c>
      <c r="AE8" s="167">
        <f t="shared" si="0"/>
        <v>52119</v>
      </c>
    </row>
    <row r="9" spans="1:31" s="8" customFormat="1" ht="29.25" customHeight="1">
      <c r="A9" s="215">
        <v>1</v>
      </c>
      <c r="B9" s="22"/>
      <c r="C9" s="23" t="s">
        <v>130</v>
      </c>
      <c r="D9" s="22"/>
      <c r="E9" s="22"/>
      <c r="F9" s="120">
        <v>750147768</v>
      </c>
      <c r="G9" s="24"/>
      <c r="H9" s="25"/>
      <c r="I9" s="26"/>
      <c r="J9" s="27"/>
      <c r="K9" s="25"/>
      <c r="L9" s="26"/>
      <c r="M9" s="26"/>
      <c r="N9" s="26"/>
      <c r="O9" s="26"/>
      <c r="P9" s="28"/>
      <c r="Q9" s="29" t="s">
        <v>142</v>
      </c>
      <c r="R9" s="30"/>
      <c r="S9" s="31"/>
      <c r="T9" s="32">
        <f>SUM(T10:T12)</f>
        <v>0</v>
      </c>
      <c r="U9" s="32">
        <f>SUM(U10:U15)</f>
        <v>193020</v>
      </c>
      <c r="V9" s="32">
        <f aca="true" t="shared" si="1" ref="V9:AB9">SUM(V10:V12)</f>
        <v>0</v>
      </c>
      <c r="W9" s="32">
        <f t="shared" si="1"/>
        <v>0</v>
      </c>
      <c r="X9" s="32">
        <f t="shared" si="1"/>
        <v>0</v>
      </c>
      <c r="Y9" s="32">
        <f t="shared" si="1"/>
        <v>0</v>
      </c>
      <c r="Z9" s="32">
        <f t="shared" si="1"/>
        <v>0</v>
      </c>
      <c r="AA9" s="141">
        <f t="shared" si="1"/>
        <v>0</v>
      </c>
      <c r="AB9" s="141">
        <f t="shared" si="1"/>
        <v>0</v>
      </c>
      <c r="AC9" s="141">
        <f>SUM(AC10:AC15)</f>
        <v>0</v>
      </c>
      <c r="AD9" s="141">
        <f>SUM(AD10:AD15)</f>
        <v>0</v>
      </c>
      <c r="AE9" s="142">
        <f>SUM(AE10:AE12)</f>
        <v>0</v>
      </c>
    </row>
    <row r="10" spans="1:33" s="8" customFormat="1" ht="27" customHeight="1">
      <c r="A10" s="216"/>
      <c r="B10" s="34">
        <v>1</v>
      </c>
      <c r="C10" s="40" t="s">
        <v>131</v>
      </c>
      <c r="D10" s="36" t="s">
        <v>25</v>
      </c>
      <c r="E10" s="37">
        <v>50432867</v>
      </c>
      <c r="F10" s="38">
        <v>8341882519</v>
      </c>
      <c r="G10" s="39" t="s">
        <v>72</v>
      </c>
      <c r="H10" s="40" t="s">
        <v>1</v>
      </c>
      <c r="I10" s="40">
        <v>25</v>
      </c>
      <c r="J10" s="41"/>
      <c r="K10" s="41"/>
      <c r="L10" s="40">
        <v>60000</v>
      </c>
      <c r="M10" s="40">
        <f>L10</f>
        <v>60000</v>
      </c>
      <c r="N10" s="40"/>
      <c r="O10" s="40"/>
      <c r="P10" s="42"/>
      <c r="Q10" s="34"/>
      <c r="R10" s="43" t="s">
        <v>168</v>
      </c>
      <c r="S10" s="43" t="s">
        <v>172</v>
      </c>
      <c r="T10" s="44">
        <f>IF(H10="G11",M10,"")</f>
      </c>
      <c r="U10" s="44">
        <f>M10</f>
        <v>60000</v>
      </c>
      <c r="V10" s="44">
        <f>IF(H10="C21",M10,"")</f>
      </c>
      <c r="W10" s="44">
        <f>IF(H10="C12A",N10,"")</f>
      </c>
      <c r="X10" s="44">
        <f>IF(H10="C12A",O10,"")</f>
      </c>
      <c r="Y10" s="44">
        <f>IF(H10="C12B",N10,"")</f>
      </c>
      <c r="Z10" s="44">
        <f>IF(H10="C12B",N10,"")</f>
      </c>
      <c r="AA10" s="44">
        <f aca="true" t="shared" si="2" ref="AA10:AA15">IF(H10="C12w",N10,"")</f>
      </c>
      <c r="AB10" s="44">
        <f aca="true" t="shared" si="3" ref="AB10:AB15">IF(H10="C12w",O10,"")</f>
      </c>
      <c r="AC10" s="78">
        <f aca="true" t="shared" si="4" ref="AC10:AC15">IF(H10="c22a",N10,"")</f>
      </c>
      <c r="AD10" s="44">
        <f aca="true" t="shared" si="5" ref="AD10:AD15">IF(H10="c22a",O10,"")</f>
      </c>
      <c r="AE10" s="45">
        <f>IF(Q10="C21",U10,"")</f>
      </c>
      <c r="AF10" s="129"/>
      <c r="AG10" s="164"/>
    </row>
    <row r="11" spans="1:31" s="8" customFormat="1" ht="25.5" customHeight="1">
      <c r="A11" s="216"/>
      <c r="B11" s="34">
        <v>2</v>
      </c>
      <c r="C11" s="172" t="s">
        <v>131</v>
      </c>
      <c r="D11" s="36" t="s">
        <v>26</v>
      </c>
      <c r="E11" s="37">
        <v>42647878</v>
      </c>
      <c r="F11" s="38"/>
      <c r="G11" s="39" t="s">
        <v>91</v>
      </c>
      <c r="H11" s="40" t="s">
        <v>1</v>
      </c>
      <c r="I11" s="46">
        <v>32</v>
      </c>
      <c r="J11" s="41"/>
      <c r="K11" s="41"/>
      <c r="L11" s="40">
        <v>50000</v>
      </c>
      <c r="M11" s="40">
        <f>L11</f>
        <v>50000</v>
      </c>
      <c r="N11" s="40"/>
      <c r="O11" s="40"/>
      <c r="P11" s="47"/>
      <c r="Q11" s="43"/>
      <c r="R11" s="43" t="s">
        <v>168</v>
      </c>
      <c r="S11" s="43" t="s">
        <v>172</v>
      </c>
      <c r="T11" s="44">
        <f>IF(H11="G11",M11,"")</f>
      </c>
      <c r="U11" s="44">
        <f>M11</f>
        <v>50000</v>
      </c>
      <c r="V11" s="44">
        <f>IF(H11="C21",M11,"")</f>
      </c>
      <c r="W11" s="44">
        <f>IF(H11="C12A",N11,"")</f>
      </c>
      <c r="X11" s="44">
        <f>IF(H11="C12A",O11,"")</f>
      </c>
      <c r="Y11" s="44">
        <f>IF(H11="C12B",N11,"")</f>
      </c>
      <c r="Z11" s="44">
        <f>IF(H11="C12B",N11,"")</f>
      </c>
      <c r="AA11" s="44">
        <f t="shared" si="2"/>
      </c>
      <c r="AB11" s="44">
        <f t="shared" si="3"/>
      </c>
      <c r="AC11" s="78">
        <f t="shared" si="4"/>
      </c>
      <c r="AD11" s="44">
        <f t="shared" si="5"/>
      </c>
      <c r="AE11" s="45">
        <f>IF(Q11="C21",U11,"")</f>
      </c>
    </row>
    <row r="12" spans="1:31" s="8" customFormat="1" ht="27" customHeight="1">
      <c r="A12" s="216"/>
      <c r="B12" s="34">
        <v>3</v>
      </c>
      <c r="C12" s="48" t="s">
        <v>131</v>
      </c>
      <c r="D12" s="36" t="s">
        <v>122</v>
      </c>
      <c r="E12" s="37">
        <v>90039109</v>
      </c>
      <c r="F12" s="38"/>
      <c r="G12" s="39" t="s">
        <v>73</v>
      </c>
      <c r="H12" s="40" t="s">
        <v>1</v>
      </c>
      <c r="I12" s="46">
        <v>30</v>
      </c>
      <c r="J12" s="49"/>
      <c r="K12" s="41"/>
      <c r="L12" s="40">
        <v>30000</v>
      </c>
      <c r="M12" s="40">
        <f>L12</f>
        <v>30000</v>
      </c>
      <c r="N12" s="40"/>
      <c r="O12" s="40"/>
      <c r="P12" s="47"/>
      <c r="Q12" s="43"/>
      <c r="R12" s="43" t="s">
        <v>168</v>
      </c>
      <c r="S12" s="43" t="s">
        <v>172</v>
      </c>
      <c r="T12" s="50">
        <f>IF(H12="G11",M12,"")</f>
      </c>
      <c r="U12" s="50">
        <f>IF(H12="C11",M12,"")</f>
        <v>30000</v>
      </c>
      <c r="V12" s="44">
        <f>IF(H12="C21",M12,"")</f>
      </c>
      <c r="W12" s="44">
        <f>IF(H12="C12A",N12,"")</f>
      </c>
      <c r="X12" s="50">
        <f>IF(H12="C12A",O12,"")</f>
      </c>
      <c r="Y12" s="44">
        <f>IF(H12="C12B",N12,"")</f>
      </c>
      <c r="Z12" s="50">
        <f>IF(H12="C12B",N12,"")</f>
      </c>
      <c r="AA12" s="44">
        <f t="shared" si="2"/>
      </c>
      <c r="AB12" s="44">
        <f t="shared" si="3"/>
      </c>
      <c r="AC12" s="78">
        <f t="shared" si="4"/>
      </c>
      <c r="AD12" s="44">
        <f t="shared" si="5"/>
      </c>
      <c r="AE12" s="45">
        <f>IF(Q12="C21",U12,"")</f>
      </c>
    </row>
    <row r="13" spans="1:31" s="8" customFormat="1" ht="31.5" customHeight="1">
      <c r="A13" s="217"/>
      <c r="B13" s="34">
        <v>4</v>
      </c>
      <c r="C13" s="40" t="s">
        <v>131</v>
      </c>
      <c r="D13" s="36" t="s">
        <v>117</v>
      </c>
      <c r="E13" s="37">
        <v>42648216</v>
      </c>
      <c r="F13" s="38"/>
      <c r="G13" s="39" t="s">
        <v>118</v>
      </c>
      <c r="H13" s="40" t="s">
        <v>1</v>
      </c>
      <c r="I13" s="40">
        <v>35</v>
      </c>
      <c r="J13" s="41"/>
      <c r="K13" s="41"/>
      <c r="L13" s="40">
        <v>53000</v>
      </c>
      <c r="M13" s="40">
        <v>53000</v>
      </c>
      <c r="N13" s="40"/>
      <c r="O13" s="40"/>
      <c r="P13" s="47"/>
      <c r="Q13" s="43"/>
      <c r="R13" s="43" t="s">
        <v>168</v>
      </c>
      <c r="S13" s="43" t="s">
        <v>172</v>
      </c>
      <c r="T13" s="44"/>
      <c r="U13" s="44">
        <v>53000</v>
      </c>
      <c r="V13" s="44"/>
      <c r="W13" s="44"/>
      <c r="X13" s="44"/>
      <c r="Y13" s="44"/>
      <c r="Z13" s="44"/>
      <c r="AA13" s="44">
        <f t="shared" si="2"/>
      </c>
      <c r="AB13" s="44">
        <f t="shared" si="3"/>
      </c>
      <c r="AC13" s="78">
        <f t="shared" si="4"/>
      </c>
      <c r="AD13" s="44">
        <f t="shared" si="5"/>
      </c>
      <c r="AE13" s="45"/>
    </row>
    <row r="14" spans="1:31" s="8" customFormat="1" ht="36" customHeight="1">
      <c r="A14" s="217"/>
      <c r="B14" s="51">
        <v>5</v>
      </c>
      <c r="C14" s="48" t="s">
        <v>131</v>
      </c>
      <c r="D14" s="52" t="s">
        <v>132</v>
      </c>
      <c r="E14" s="53">
        <v>13883055</v>
      </c>
      <c r="F14" s="54"/>
      <c r="G14" s="55" t="s">
        <v>134</v>
      </c>
      <c r="H14" s="48" t="s">
        <v>1</v>
      </c>
      <c r="I14" s="50">
        <v>6</v>
      </c>
      <c r="J14" s="49"/>
      <c r="K14" s="49"/>
      <c r="L14" s="48">
        <v>10</v>
      </c>
      <c r="M14" s="48">
        <v>10</v>
      </c>
      <c r="N14" s="48"/>
      <c r="O14" s="48"/>
      <c r="P14" s="56"/>
      <c r="Q14" s="57"/>
      <c r="R14" s="43" t="s">
        <v>168</v>
      </c>
      <c r="S14" s="43" t="s">
        <v>172</v>
      </c>
      <c r="T14" s="50"/>
      <c r="U14" s="50">
        <v>10</v>
      </c>
      <c r="V14" s="50"/>
      <c r="W14" s="50"/>
      <c r="X14" s="50"/>
      <c r="Y14" s="50"/>
      <c r="Z14" s="50"/>
      <c r="AA14" s="44">
        <f t="shared" si="2"/>
      </c>
      <c r="AB14" s="44">
        <f t="shared" si="3"/>
      </c>
      <c r="AC14" s="78">
        <f t="shared" si="4"/>
      </c>
      <c r="AD14" s="44">
        <f t="shared" si="5"/>
      </c>
      <c r="AE14" s="45"/>
    </row>
    <row r="15" spans="1:31" s="8" customFormat="1" ht="30.75" customHeight="1" thickBot="1">
      <c r="A15" s="218"/>
      <c r="B15" s="58">
        <v>6</v>
      </c>
      <c r="C15" s="40" t="s">
        <v>131</v>
      </c>
      <c r="D15" s="59" t="s">
        <v>133</v>
      </c>
      <c r="E15" s="60">
        <v>94960140</v>
      </c>
      <c r="F15" s="61"/>
      <c r="G15" s="62" t="s">
        <v>134</v>
      </c>
      <c r="H15" s="35" t="s">
        <v>1</v>
      </c>
      <c r="I15" s="63">
        <v>7</v>
      </c>
      <c r="J15" s="64"/>
      <c r="K15" s="64"/>
      <c r="L15" s="35">
        <v>10</v>
      </c>
      <c r="M15" s="35">
        <v>10</v>
      </c>
      <c r="N15" s="35"/>
      <c r="O15" s="35"/>
      <c r="P15" s="65"/>
      <c r="Q15" s="66"/>
      <c r="R15" s="43" t="s">
        <v>168</v>
      </c>
      <c r="S15" s="43" t="s">
        <v>172</v>
      </c>
      <c r="T15" s="63"/>
      <c r="U15" s="63">
        <f>IF(H15="C11",M15,"")</f>
        <v>10</v>
      </c>
      <c r="V15" s="63"/>
      <c r="W15" s="63"/>
      <c r="X15" s="63"/>
      <c r="Y15" s="63"/>
      <c r="Z15" s="63"/>
      <c r="AA15" s="63">
        <f t="shared" si="2"/>
      </c>
      <c r="AB15" s="63">
        <f t="shared" si="3"/>
      </c>
      <c r="AC15" s="166">
        <f t="shared" si="4"/>
      </c>
      <c r="AD15" s="63">
        <f t="shared" si="5"/>
      </c>
      <c r="AE15" s="67"/>
    </row>
    <row r="16" spans="1:31" s="8" customFormat="1" ht="32.25" customHeight="1">
      <c r="A16" s="209">
        <v>2</v>
      </c>
      <c r="B16" s="31"/>
      <c r="C16" s="68" t="s">
        <v>120</v>
      </c>
      <c r="D16" s="69"/>
      <c r="E16" s="70"/>
      <c r="F16" s="71"/>
      <c r="G16" s="72"/>
      <c r="H16" s="73"/>
      <c r="I16" s="73"/>
      <c r="J16" s="73"/>
      <c r="K16" s="73"/>
      <c r="L16" s="73"/>
      <c r="M16" s="73"/>
      <c r="N16" s="73"/>
      <c r="O16" s="73"/>
      <c r="P16" s="74"/>
      <c r="Q16" s="75" t="s">
        <v>85</v>
      </c>
      <c r="R16" s="74"/>
      <c r="S16" s="31"/>
      <c r="T16" s="32">
        <f aca="true" t="shared" si="6" ref="T16:AB16">SUM(T17:T18)</f>
        <v>0</v>
      </c>
      <c r="U16" s="32">
        <f t="shared" si="6"/>
        <v>0</v>
      </c>
      <c r="V16" s="32">
        <f t="shared" si="6"/>
        <v>0</v>
      </c>
      <c r="W16" s="32">
        <f>SUM(W17:W18)</f>
        <v>20000</v>
      </c>
      <c r="X16" s="32">
        <f t="shared" si="6"/>
        <v>45000</v>
      </c>
      <c r="Y16" s="32">
        <f t="shared" si="6"/>
        <v>15000</v>
      </c>
      <c r="Z16" s="32">
        <f t="shared" si="6"/>
        <v>10000</v>
      </c>
      <c r="AA16" s="141">
        <f t="shared" si="6"/>
        <v>0</v>
      </c>
      <c r="AB16" s="141">
        <f t="shared" si="6"/>
        <v>0</v>
      </c>
      <c r="AC16" s="141">
        <f>SUM(AC17:AC18)</f>
        <v>0</v>
      </c>
      <c r="AD16" s="141">
        <f>SUM(AD17:AD18)</f>
        <v>0</v>
      </c>
      <c r="AE16" s="142">
        <f>SUM(AE17:AE18)</f>
        <v>0</v>
      </c>
    </row>
    <row r="17" spans="1:31" s="8" customFormat="1" ht="27.75" customHeight="1">
      <c r="A17" s="214"/>
      <c r="B17" s="34">
        <v>7</v>
      </c>
      <c r="C17" s="40" t="s">
        <v>40</v>
      </c>
      <c r="D17" s="36" t="s">
        <v>38</v>
      </c>
      <c r="E17" s="37" t="s">
        <v>107</v>
      </c>
      <c r="F17" s="38">
        <v>750492821</v>
      </c>
      <c r="G17" s="39" t="s">
        <v>74</v>
      </c>
      <c r="H17" s="40" t="s">
        <v>41</v>
      </c>
      <c r="I17" s="40">
        <v>34</v>
      </c>
      <c r="J17" s="41"/>
      <c r="K17" s="41"/>
      <c r="L17" s="40">
        <v>65000</v>
      </c>
      <c r="M17" s="40"/>
      <c r="N17" s="40">
        <v>20000</v>
      </c>
      <c r="O17" s="40">
        <v>45000</v>
      </c>
      <c r="P17" s="76"/>
      <c r="Q17" s="77"/>
      <c r="R17" s="43" t="s">
        <v>143</v>
      </c>
      <c r="S17" s="43" t="s">
        <v>172</v>
      </c>
      <c r="T17" s="44">
        <f>IF(H17="G11",M17,"")</f>
      </c>
      <c r="U17" s="44">
        <f>IF(H17="C11",M17,"")</f>
      </c>
      <c r="V17" s="44">
        <f>IF(I17="C21",N17,"")</f>
      </c>
      <c r="W17" s="78">
        <f>IF(H17="C12a",N17,"")</f>
        <v>20000</v>
      </c>
      <c r="X17" s="78">
        <f>IF(H17="C12a",O17,"")</f>
        <v>45000</v>
      </c>
      <c r="Y17" s="44">
        <f>IF(H17="C12b",N17,"")</f>
      </c>
      <c r="Z17" s="44">
        <f>IF(H17="C12b",O17,"")</f>
      </c>
      <c r="AA17" s="44">
        <f>IF(N17="C11",S17,"")</f>
      </c>
      <c r="AB17" s="44">
        <f>IF(O17="C12w",#REF!,"")</f>
      </c>
      <c r="AC17" s="78">
        <f>IF(H17="c22a",N17,"")</f>
      </c>
      <c r="AD17" s="44">
        <f>IF(H17="c22a",O17,"")</f>
      </c>
      <c r="AE17" s="45">
        <f>IF(R17="C21",V17,"")</f>
      </c>
    </row>
    <row r="18" spans="1:31" s="8" customFormat="1" ht="30" customHeight="1" thickBot="1">
      <c r="A18" s="210"/>
      <c r="B18" s="58">
        <v>8</v>
      </c>
      <c r="C18" s="35" t="s">
        <v>70</v>
      </c>
      <c r="D18" s="59" t="s">
        <v>39</v>
      </c>
      <c r="E18" s="60" t="s">
        <v>106</v>
      </c>
      <c r="F18" s="61">
        <v>8341181478</v>
      </c>
      <c r="G18" s="62" t="s">
        <v>22</v>
      </c>
      <c r="H18" s="35" t="s">
        <v>92</v>
      </c>
      <c r="I18" s="35">
        <v>30</v>
      </c>
      <c r="J18" s="64"/>
      <c r="K18" s="64"/>
      <c r="L18" s="35">
        <v>25000</v>
      </c>
      <c r="M18" s="35"/>
      <c r="N18" s="35">
        <v>15000</v>
      </c>
      <c r="O18" s="35">
        <v>10000</v>
      </c>
      <c r="P18" s="43" t="s">
        <v>86</v>
      </c>
      <c r="Q18" s="79"/>
      <c r="R18" s="43" t="s">
        <v>143</v>
      </c>
      <c r="S18" s="43" t="s">
        <v>172</v>
      </c>
      <c r="T18" s="63">
        <f>IF(H18="G11",M18,"")</f>
      </c>
      <c r="U18" s="63">
        <f>IF(H18="C11",M18,"")</f>
      </c>
      <c r="V18" s="63">
        <f>IF(H18="C21",M18,"")</f>
      </c>
      <c r="W18" s="63">
        <f>IF(H18="C12A",N18,"")</f>
      </c>
      <c r="X18" s="63">
        <f>IF(H18="C12A",O18,"")</f>
      </c>
      <c r="Y18" s="63">
        <f>IF(H18="C12B",N18,"")</f>
        <v>15000</v>
      </c>
      <c r="Z18" s="63">
        <f>IF(H18="C12b",O18,"")</f>
        <v>10000</v>
      </c>
      <c r="AA18" s="63">
        <f>IF(N18="C11",S18,"")</f>
      </c>
      <c r="AB18" s="63">
        <f>IF(O18="C12w",#REF!,"")</f>
      </c>
      <c r="AC18" s="166">
        <f>IF(H18="c22a",N18,"")</f>
      </c>
      <c r="AD18" s="63">
        <f>IF(H18="c22a",O18,"")</f>
      </c>
      <c r="AE18" s="67">
        <f>IF(Q18="C21",U18,"")</f>
      </c>
    </row>
    <row r="19" spans="1:31" s="8" customFormat="1" ht="42.75" customHeight="1">
      <c r="A19" s="209">
        <v>3</v>
      </c>
      <c r="B19" s="80"/>
      <c r="C19" s="68" t="s">
        <v>153</v>
      </c>
      <c r="D19" s="173"/>
      <c r="E19" s="174"/>
      <c r="F19" s="175" t="s">
        <v>48</v>
      </c>
      <c r="G19" s="176"/>
      <c r="H19" s="82"/>
      <c r="I19" s="82"/>
      <c r="J19" s="31"/>
      <c r="K19" s="31"/>
      <c r="L19" s="82"/>
      <c r="M19" s="82"/>
      <c r="N19" s="31"/>
      <c r="O19" s="31"/>
      <c r="P19" s="30"/>
      <c r="Q19" s="131" t="s">
        <v>138</v>
      </c>
      <c r="R19" s="30"/>
      <c r="S19" s="83"/>
      <c r="T19" s="32">
        <f aca="true" t="shared" si="7" ref="T19:AE19">SUM(T20:T20)</f>
        <v>0</v>
      </c>
      <c r="U19" s="32">
        <f t="shared" si="7"/>
        <v>100000</v>
      </c>
      <c r="V19" s="32">
        <f t="shared" si="7"/>
        <v>0</v>
      </c>
      <c r="W19" s="32">
        <f t="shared" si="7"/>
        <v>0</v>
      </c>
      <c r="X19" s="32">
        <f t="shared" si="7"/>
        <v>0</v>
      </c>
      <c r="Y19" s="32">
        <f t="shared" si="7"/>
        <v>0</v>
      </c>
      <c r="Z19" s="32">
        <f t="shared" si="7"/>
        <v>0</v>
      </c>
      <c r="AA19" s="141">
        <f t="shared" si="7"/>
        <v>0</v>
      </c>
      <c r="AB19" s="141">
        <f t="shared" si="7"/>
        <v>0</v>
      </c>
      <c r="AC19" s="141">
        <f t="shared" si="7"/>
        <v>0</v>
      </c>
      <c r="AD19" s="141">
        <f t="shared" si="7"/>
        <v>0</v>
      </c>
      <c r="AE19" s="142">
        <f t="shared" si="7"/>
        <v>0</v>
      </c>
    </row>
    <row r="20" spans="1:32" s="8" customFormat="1" ht="46.5" customHeight="1" thickBot="1">
      <c r="A20" s="210"/>
      <c r="B20" s="84">
        <v>9</v>
      </c>
      <c r="C20" s="35" t="s">
        <v>115</v>
      </c>
      <c r="D20" s="173" t="s">
        <v>49</v>
      </c>
      <c r="E20" s="177">
        <v>42647981</v>
      </c>
      <c r="F20" s="178">
        <v>8341037468</v>
      </c>
      <c r="G20" s="176" t="s">
        <v>144</v>
      </c>
      <c r="H20" s="35" t="s">
        <v>1</v>
      </c>
      <c r="I20" s="35">
        <v>60</v>
      </c>
      <c r="J20" s="58"/>
      <c r="K20" s="58"/>
      <c r="L20" s="35">
        <v>100000</v>
      </c>
      <c r="M20" s="35">
        <v>100000</v>
      </c>
      <c r="N20" s="58"/>
      <c r="O20" s="58"/>
      <c r="P20" s="65"/>
      <c r="Q20" s="58"/>
      <c r="R20" s="130" t="s">
        <v>143</v>
      </c>
      <c r="S20" s="43" t="s">
        <v>172</v>
      </c>
      <c r="T20" s="63">
        <f>IF(H20="G11",M20,"")</f>
      </c>
      <c r="U20" s="63">
        <f>IF(H20="C11",M20,"")</f>
        <v>100000</v>
      </c>
      <c r="V20" s="63">
        <f>IF(I20="C11",N20,"")</f>
      </c>
      <c r="W20" s="63">
        <f>IF(H20="C12A",N20,"")</f>
      </c>
      <c r="X20" s="63">
        <f>IF(K20="C11",P20,"")</f>
      </c>
      <c r="Y20" s="63">
        <f>IF(L20="C11",#REF!,"")</f>
      </c>
      <c r="Z20" s="63">
        <f>IF(M20="C11",#REF!,"")</f>
      </c>
      <c r="AA20" s="63">
        <f>IF(N20="C12w",S20,"")</f>
      </c>
      <c r="AB20" s="63">
        <f>IF(O20="C12w",#REF!,"")</f>
      </c>
      <c r="AC20" s="166">
        <f>IF(H20="c22a",N20,"")</f>
      </c>
      <c r="AD20" s="63">
        <f>IF(H20="c22a",O20,"")</f>
      </c>
      <c r="AE20" s="67">
        <f>IF(R20="C11",V20,"")</f>
      </c>
      <c r="AF20" s="86"/>
    </row>
    <row r="21" spans="1:31" s="8" customFormat="1" ht="52.5" customHeight="1">
      <c r="A21" s="209">
        <v>4</v>
      </c>
      <c r="B21" s="31"/>
      <c r="C21" s="68" t="s">
        <v>135</v>
      </c>
      <c r="D21" s="69"/>
      <c r="E21" s="70"/>
      <c r="F21" s="87">
        <v>750079660</v>
      </c>
      <c r="G21" s="88"/>
      <c r="H21" s="73"/>
      <c r="I21" s="73"/>
      <c r="J21" s="80"/>
      <c r="K21" s="80"/>
      <c r="L21" s="73"/>
      <c r="M21" s="73"/>
      <c r="N21" s="80"/>
      <c r="O21" s="80"/>
      <c r="P21" s="74"/>
      <c r="Q21" s="89" t="s">
        <v>137</v>
      </c>
      <c r="R21" s="90"/>
      <c r="S21" s="29"/>
      <c r="T21" s="91">
        <f>SUM(T22:T24)</f>
        <v>0</v>
      </c>
      <c r="U21" s="91">
        <f>SUM(U22:U25)</f>
        <v>83000</v>
      </c>
      <c r="V21" s="91">
        <f aca="true" t="shared" si="8" ref="V21:AB21">SUM(V22:V24)</f>
        <v>790190</v>
      </c>
      <c r="W21" s="91">
        <f t="shared" si="8"/>
        <v>0</v>
      </c>
      <c r="X21" s="91">
        <f t="shared" si="8"/>
        <v>0</v>
      </c>
      <c r="Y21" s="91">
        <f t="shared" si="8"/>
        <v>0</v>
      </c>
      <c r="Z21" s="91">
        <f t="shared" si="8"/>
        <v>0</v>
      </c>
      <c r="AA21" s="168">
        <f t="shared" si="8"/>
        <v>0</v>
      </c>
      <c r="AB21" s="168">
        <f t="shared" si="8"/>
        <v>0</v>
      </c>
      <c r="AC21" s="168">
        <f>SUM(AC22:AC25)</f>
        <v>0</v>
      </c>
      <c r="AD21" s="168">
        <f>SUM(AD22:AD25)</f>
        <v>0</v>
      </c>
      <c r="AE21" s="195">
        <f>SUM(AE22:AE24)</f>
        <v>0</v>
      </c>
    </row>
    <row r="22" spans="1:31" s="8" customFormat="1" ht="35.25" customHeight="1">
      <c r="A22" s="214"/>
      <c r="B22" s="34">
        <v>10</v>
      </c>
      <c r="C22" s="40" t="s">
        <v>67</v>
      </c>
      <c r="D22" s="36" t="s">
        <v>64</v>
      </c>
      <c r="E22" s="92">
        <v>50069776</v>
      </c>
      <c r="F22" s="38">
        <v>8341456538</v>
      </c>
      <c r="G22" s="39" t="s">
        <v>75</v>
      </c>
      <c r="H22" s="40" t="s">
        <v>31</v>
      </c>
      <c r="I22" s="40">
        <v>190</v>
      </c>
      <c r="J22" s="34"/>
      <c r="K22" s="34"/>
      <c r="L22" s="40">
        <v>790000</v>
      </c>
      <c r="M22" s="40">
        <f>L22</f>
        <v>790000</v>
      </c>
      <c r="N22" s="34"/>
      <c r="O22" s="34"/>
      <c r="P22" s="34" t="s">
        <v>83</v>
      </c>
      <c r="Q22" s="43"/>
      <c r="R22" s="43" t="s">
        <v>168</v>
      </c>
      <c r="S22" s="43" t="s">
        <v>172</v>
      </c>
      <c r="T22" s="44">
        <f>IF(H22="G11",M22,"")</f>
      </c>
      <c r="U22" s="44">
        <f>IF(H22="C11",M22,"")</f>
      </c>
      <c r="V22" s="44">
        <f>IF(H22="C21",M22,"")</f>
        <v>790000</v>
      </c>
      <c r="W22" s="44">
        <f>IF(H22="C12A",N22,"")</f>
      </c>
      <c r="X22" s="44">
        <f>IF(H22="C12A",O22,"")</f>
      </c>
      <c r="Y22" s="44">
        <f>IF(H22="C12B",N22,"")</f>
      </c>
      <c r="Z22" s="44">
        <f>IF(H22="C12B",N22,"")</f>
      </c>
      <c r="AA22" s="44">
        <f>IF(H22="C12w",N22,"")</f>
      </c>
      <c r="AB22" s="44">
        <f>IF(H22="C12w",O22,"")</f>
      </c>
      <c r="AC22" s="78">
        <f>IF(H22="c22a",N22,"")</f>
      </c>
      <c r="AD22" s="44">
        <f>IF(H22="c22a",O22,"")</f>
      </c>
      <c r="AE22" s="45">
        <f>IF(Q22="C21",U22,"")</f>
      </c>
    </row>
    <row r="23" spans="1:31" s="8" customFormat="1" ht="42.75" customHeight="1">
      <c r="A23" s="214"/>
      <c r="B23" s="34">
        <v>11</v>
      </c>
      <c r="C23" s="40" t="s">
        <v>114</v>
      </c>
      <c r="D23" s="36" t="s">
        <v>65</v>
      </c>
      <c r="E23" s="92">
        <v>42648279</v>
      </c>
      <c r="F23" s="93"/>
      <c r="G23" s="39" t="s">
        <v>75</v>
      </c>
      <c r="H23" s="40" t="s">
        <v>31</v>
      </c>
      <c r="I23" s="40">
        <v>110</v>
      </c>
      <c r="J23" s="34"/>
      <c r="K23" s="34"/>
      <c r="L23" s="40">
        <v>190</v>
      </c>
      <c r="M23" s="40">
        <v>190</v>
      </c>
      <c r="N23" s="34"/>
      <c r="O23" s="34"/>
      <c r="P23" s="34" t="s">
        <v>84</v>
      </c>
      <c r="Q23" s="34"/>
      <c r="R23" s="43" t="s">
        <v>168</v>
      </c>
      <c r="S23" s="43" t="s">
        <v>172</v>
      </c>
      <c r="T23" s="44">
        <f>IF(H23="G11",M23,"")</f>
      </c>
      <c r="U23" s="44">
        <f>IF(H23="C11",M23,"")</f>
      </c>
      <c r="V23" s="44">
        <v>190</v>
      </c>
      <c r="W23" s="44">
        <f>IF(H23="C12A",N23,"")</f>
      </c>
      <c r="X23" s="44">
        <f>IF(H23="C12A",O23,"")</f>
      </c>
      <c r="Y23" s="44">
        <f>IF(H23="C12B",N23,"")</f>
      </c>
      <c r="Z23" s="44">
        <f>IF(H23="C12B",N23,"")</f>
      </c>
      <c r="AA23" s="44">
        <f>IF(H23="C12w",N23,"")</f>
      </c>
      <c r="AB23" s="44">
        <f>IF(H23="C12w",O23,"")</f>
      </c>
      <c r="AC23" s="78">
        <f>IF(H23="c22a",N23,"")</f>
      </c>
      <c r="AD23" s="44">
        <f>IF(H23="c22a",O23,"")</f>
      </c>
      <c r="AE23" s="45"/>
    </row>
    <row r="24" spans="1:31" s="8" customFormat="1" ht="42" customHeight="1" thickBot="1">
      <c r="A24" s="214"/>
      <c r="B24" s="58">
        <v>12</v>
      </c>
      <c r="C24" s="35" t="s">
        <v>69</v>
      </c>
      <c r="D24" s="59" t="s">
        <v>68</v>
      </c>
      <c r="E24" s="94">
        <v>50434414</v>
      </c>
      <c r="F24" s="95"/>
      <c r="G24" s="62" t="s">
        <v>164</v>
      </c>
      <c r="H24" s="35" t="s">
        <v>1</v>
      </c>
      <c r="I24" s="35">
        <v>34</v>
      </c>
      <c r="J24" s="58"/>
      <c r="K24" s="58"/>
      <c r="L24" s="96">
        <v>63000</v>
      </c>
      <c r="M24" s="96">
        <v>63000</v>
      </c>
      <c r="N24" s="58"/>
      <c r="O24" s="58"/>
      <c r="P24" s="65"/>
      <c r="Q24" s="66"/>
      <c r="R24" s="66" t="s">
        <v>168</v>
      </c>
      <c r="S24" s="66" t="s">
        <v>172</v>
      </c>
      <c r="T24" s="63">
        <f>IF(H24="G11",M24,"")</f>
      </c>
      <c r="U24" s="63">
        <f>IF(H24="C11",M24,"")</f>
        <v>63000</v>
      </c>
      <c r="V24" s="63">
        <f>IF(H24="C21",M24,"")</f>
      </c>
      <c r="W24" s="63">
        <f>IF(H24="C12A",N24,"")</f>
      </c>
      <c r="X24" s="63">
        <f>IF(H24="C12A",O24,"")</f>
      </c>
      <c r="Y24" s="63">
        <f>IF(H24="C12B",N24,"")</f>
      </c>
      <c r="Z24" s="63">
        <f>IF(H24="C12B",N24,"")</f>
      </c>
      <c r="AA24" s="63">
        <f>IF(H24="C12w",N24,"")</f>
      </c>
      <c r="AB24" s="63">
        <f>IF(H24="C12w",O24,"")</f>
      </c>
      <c r="AC24" s="166">
        <f>IF(H24="c22a",N24,"")</f>
      </c>
      <c r="AD24" s="63">
        <f>IF(H24="c22a",O24,"")</f>
      </c>
      <c r="AE24" s="67"/>
    </row>
    <row r="25" spans="1:31" s="8" customFormat="1" ht="42" customHeight="1" thickBot="1">
      <c r="A25" s="219"/>
      <c r="B25" s="97">
        <v>13</v>
      </c>
      <c r="C25" s="98" t="s">
        <v>162</v>
      </c>
      <c r="D25" s="99" t="s">
        <v>161</v>
      </c>
      <c r="E25" s="100">
        <v>94674933</v>
      </c>
      <c r="F25" s="101"/>
      <c r="G25" s="55" t="s">
        <v>163</v>
      </c>
      <c r="H25" s="98" t="s">
        <v>1</v>
      </c>
      <c r="I25" s="98">
        <v>17</v>
      </c>
      <c r="J25" s="97"/>
      <c r="K25" s="97"/>
      <c r="L25" s="102">
        <v>20000</v>
      </c>
      <c r="M25" s="102">
        <v>20000</v>
      </c>
      <c r="N25" s="97"/>
      <c r="O25" s="97"/>
      <c r="P25" s="103"/>
      <c r="Q25" s="133"/>
      <c r="R25" s="89" t="s">
        <v>168</v>
      </c>
      <c r="S25" s="89" t="s">
        <v>172</v>
      </c>
      <c r="T25" s="104"/>
      <c r="U25" s="104">
        <v>20000</v>
      </c>
      <c r="V25" s="104"/>
      <c r="W25" s="104">
        <f>IF(H25="C12A",N25,"")</f>
      </c>
      <c r="X25" s="104"/>
      <c r="Y25" s="104"/>
      <c r="Z25" s="104"/>
      <c r="AA25" s="169">
        <f>IF(H25="C12w",N25,"")</f>
      </c>
      <c r="AB25" s="169">
        <f>IF(H25="C12w",O25,"")</f>
      </c>
      <c r="AC25" s="170">
        <f>IF(H25="c22a",N25,"")</f>
      </c>
      <c r="AD25" s="169">
        <f>IF(H25="c22a",O25,"")</f>
      </c>
      <c r="AE25" s="196"/>
    </row>
    <row r="26" spans="1:31" s="8" customFormat="1" ht="30" customHeight="1">
      <c r="A26" s="209">
        <v>5</v>
      </c>
      <c r="B26" s="31"/>
      <c r="C26" s="68" t="s">
        <v>17</v>
      </c>
      <c r="D26" s="85"/>
      <c r="E26" s="105"/>
      <c r="F26" s="81" t="s">
        <v>50</v>
      </c>
      <c r="G26" s="72"/>
      <c r="H26" s="82"/>
      <c r="I26" s="82"/>
      <c r="J26" s="31"/>
      <c r="K26" s="31"/>
      <c r="L26" s="82"/>
      <c r="M26" s="82"/>
      <c r="N26" s="31"/>
      <c r="O26" s="31"/>
      <c r="P26" s="30"/>
      <c r="Q26" s="132" t="s">
        <v>140</v>
      </c>
      <c r="R26" s="30"/>
      <c r="S26" s="31"/>
      <c r="T26" s="32">
        <f aca="true" t="shared" si="9" ref="T26:AE26">SUM(T27:T27)</f>
        <v>0</v>
      </c>
      <c r="U26" s="32">
        <f t="shared" si="9"/>
        <v>35100</v>
      </c>
      <c r="V26" s="32">
        <f t="shared" si="9"/>
        <v>0</v>
      </c>
      <c r="W26" s="32">
        <f t="shared" si="9"/>
        <v>0</v>
      </c>
      <c r="X26" s="32">
        <f t="shared" si="9"/>
        <v>0</v>
      </c>
      <c r="Y26" s="32">
        <f t="shared" si="9"/>
        <v>0</v>
      </c>
      <c r="Z26" s="32">
        <f t="shared" si="9"/>
        <v>0</v>
      </c>
      <c r="AA26" s="141">
        <f t="shared" si="9"/>
        <v>0</v>
      </c>
      <c r="AB26" s="141">
        <f t="shared" si="9"/>
        <v>0</v>
      </c>
      <c r="AC26" s="141">
        <f>SUM(AC27:AC27)</f>
        <v>0</v>
      </c>
      <c r="AD26" s="141">
        <f t="shared" si="9"/>
        <v>0</v>
      </c>
      <c r="AE26" s="142">
        <f t="shared" si="9"/>
        <v>0</v>
      </c>
    </row>
    <row r="27" spans="1:31" s="8" customFormat="1" ht="33.75" customHeight="1" thickBot="1">
      <c r="A27" s="210"/>
      <c r="B27" s="58">
        <v>14</v>
      </c>
      <c r="C27" s="35" t="s">
        <v>29</v>
      </c>
      <c r="D27" s="59" t="s">
        <v>51</v>
      </c>
      <c r="E27" s="60">
        <v>50434416</v>
      </c>
      <c r="F27" s="61">
        <v>8341011256</v>
      </c>
      <c r="G27" s="118" t="s">
        <v>76</v>
      </c>
      <c r="H27" s="35" t="s">
        <v>1</v>
      </c>
      <c r="I27" s="35">
        <v>30</v>
      </c>
      <c r="J27" s="58"/>
      <c r="K27" s="58"/>
      <c r="L27" s="35">
        <v>35100</v>
      </c>
      <c r="M27" s="35">
        <f>L27</f>
        <v>35100</v>
      </c>
      <c r="N27" s="58"/>
      <c r="O27" s="58"/>
      <c r="P27" s="65"/>
      <c r="Q27" s="58"/>
      <c r="R27" s="43" t="s">
        <v>143</v>
      </c>
      <c r="S27" s="43" t="s">
        <v>172</v>
      </c>
      <c r="T27" s="63">
        <f>IF(H27="G11",M27,"")</f>
      </c>
      <c r="U27" s="63">
        <f>IF(H27="C11",M27,"")</f>
        <v>35100</v>
      </c>
      <c r="V27" s="63">
        <f>IF(H27="C21",M27,"")</f>
      </c>
      <c r="W27" s="63">
        <f>IF(H27="C12A",N27,"")</f>
      </c>
      <c r="X27" s="63">
        <f>IF(H27="C12A",O27,"")</f>
      </c>
      <c r="Y27" s="63">
        <f>IF(H27="C12B",N27,"")</f>
      </c>
      <c r="Z27" s="63">
        <f>IF(H27="C12B",N27,"")</f>
      </c>
      <c r="AA27" s="63">
        <f>IF(H27="c12w",N27,"")</f>
      </c>
      <c r="AB27" s="63">
        <f>IF(H27="c12w",O27,"")</f>
      </c>
      <c r="AC27" s="166">
        <f>IF(H27="c22a",N27,"")</f>
      </c>
      <c r="AD27" s="63">
        <f>IF(H27="c22a",O27,"")</f>
      </c>
      <c r="AE27" s="67">
        <f>IF(Q27="C21",U27,"")</f>
      </c>
    </row>
    <row r="28" spans="1:31" s="8" customFormat="1" ht="52.5" customHeight="1">
      <c r="A28" s="209">
        <v>6</v>
      </c>
      <c r="B28" s="31"/>
      <c r="C28" s="68" t="s">
        <v>148</v>
      </c>
      <c r="D28" s="85"/>
      <c r="E28" s="105"/>
      <c r="F28" s="81" t="s">
        <v>27</v>
      </c>
      <c r="G28" s="39"/>
      <c r="H28" s="82"/>
      <c r="I28" s="82"/>
      <c r="J28" s="31"/>
      <c r="K28" s="31"/>
      <c r="L28" s="82"/>
      <c r="M28" s="82"/>
      <c r="N28" s="31"/>
      <c r="O28" s="31"/>
      <c r="P28" s="30"/>
      <c r="Q28" s="29" t="s">
        <v>139</v>
      </c>
      <c r="R28" s="106"/>
      <c r="S28" s="29"/>
      <c r="T28" s="32">
        <f aca="true" t="shared" si="10" ref="T28:AD28">SUM(T29:T30)</f>
        <v>0</v>
      </c>
      <c r="U28" s="32">
        <f t="shared" si="10"/>
        <v>40000</v>
      </c>
      <c r="V28" s="32">
        <f t="shared" si="10"/>
        <v>0</v>
      </c>
      <c r="W28" s="107">
        <f>IF(H28="C12A",N28,"")</f>
      </c>
      <c r="X28" s="32">
        <f t="shared" si="10"/>
        <v>0</v>
      </c>
      <c r="Y28" s="32">
        <f t="shared" si="10"/>
        <v>32000</v>
      </c>
      <c r="Z28" s="32">
        <f t="shared" si="10"/>
        <v>14000</v>
      </c>
      <c r="AA28" s="141">
        <f t="shared" si="10"/>
        <v>0</v>
      </c>
      <c r="AB28" s="141">
        <f t="shared" si="10"/>
        <v>0</v>
      </c>
      <c r="AC28" s="141">
        <f t="shared" si="10"/>
        <v>0</v>
      </c>
      <c r="AD28" s="141">
        <f t="shared" si="10"/>
        <v>0</v>
      </c>
      <c r="AE28" s="142">
        <f>SUM(AE29:AE30)</f>
        <v>0</v>
      </c>
    </row>
    <row r="29" spans="1:31" s="8" customFormat="1" ht="31.5" customHeight="1">
      <c r="A29" s="214"/>
      <c r="B29" s="34">
        <v>15</v>
      </c>
      <c r="C29" s="40" t="s">
        <v>66</v>
      </c>
      <c r="D29" s="36" t="s">
        <v>28</v>
      </c>
      <c r="E29" s="108" t="s">
        <v>165</v>
      </c>
      <c r="F29" s="38">
        <v>8341016207</v>
      </c>
      <c r="G29" s="39" t="s">
        <v>77</v>
      </c>
      <c r="H29" s="40" t="s">
        <v>1</v>
      </c>
      <c r="I29" s="40">
        <v>35</v>
      </c>
      <c r="J29" s="40"/>
      <c r="K29" s="40"/>
      <c r="L29" s="40">
        <v>40000</v>
      </c>
      <c r="M29" s="40">
        <v>40000</v>
      </c>
      <c r="N29" s="40"/>
      <c r="O29" s="40"/>
      <c r="P29" s="109"/>
      <c r="Q29" s="34"/>
      <c r="R29" s="43" t="s">
        <v>143</v>
      </c>
      <c r="S29" s="43" t="s">
        <v>172</v>
      </c>
      <c r="T29" s="44">
        <f>IF(H29="G11",M29,"")</f>
      </c>
      <c r="U29" s="44">
        <f>IF(H29="C11",M29,"")</f>
        <v>40000</v>
      </c>
      <c r="V29" s="44">
        <f>IF(H29="C21",M29,"")</f>
      </c>
      <c r="W29" s="44">
        <f>IF(H29="C12A",N29,"")</f>
      </c>
      <c r="X29" s="44">
        <f>IF(H29="C12A",O29,"")</f>
      </c>
      <c r="Y29" s="44">
        <f>IF(H29="C12B",N29,"")</f>
      </c>
      <c r="Z29" s="44">
        <f>IF(H29="C12B",O29,"")</f>
      </c>
      <c r="AA29" s="44">
        <f>IF(N29="C12w",S29,"")</f>
      </c>
      <c r="AB29" s="44">
        <f>IF(O29="c12w",#REF!,"")</f>
      </c>
      <c r="AC29" s="78">
        <f>IF(H29="c22a",N29,"")</f>
      </c>
      <c r="AD29" s="44">
        <f>IF(H29="c22a",O29,"")</f>
      </c>
      <c r="AE29" s="45">
        <f>IF(Q29="C21",U29,"")</f>
      </c>
    </row>
    <row r="30" spans="1:31" s="8" customFormat="1" ht="34.5" customHeight="1" thickBot="1">
      <c r="A30" s="210"/>
      <c r="B30" s="58">
        <v>16</v>
      </c>
      <c r="C30" s="35" t="s">
        <v>29</v>
      </c>
      <c r="D30" s="59" t="s">
        <v>123</v>
      </c>
      <c r="E30" s="110" t="s">
        <v>166</v>
      </c>
      <c r="F30" s="61"/>
      <c r="G30" s="62" t="s">
        <v>77</v>
      </c>
      <c r="H30" s="35" t="s">
        <v>92</v>
      </c>
      <c r="I30" s="35">
        <v>32</v>
      </c>
      <c r="J30" s="35"/>
      <c r="K30" s="35"/>
      <c r="L30" s="35">
        <v>46000</v>
      </c>
      <c r="M30" s="35"/>
      <c r="N30" s="35">
        <v>32000</v>
      </c>
      <c r="O30" s="35">
        <v>14000</v>
      </c>
      <c r="P30" s="111"/>
      <c r="Q30" s="58"/>
      <c r="R30" s="43" t="s">
        <v>143</v>
      </c>
      <c r="S30" s="43" t="s">
        <v>172</v>
      </c>
      <c r="T30" s="63">
        <f>IF(H30="G11",M30,"")</f>
      </c>
      <c r="U30" s="63">
        <f>IF(H30="C11",M30,"")</f>
      </c>
      <c r="V30" s="63">
        <f>IF(H30="C21",M30,"")</f>
      </c>
      <c r="W30" s="63">
        <f>IF(H30="C12A",N30,"")</f>
      </c>
      <c r="X30" s="63">
        <f>IF(H30="C12A",O30,"")</f>
      </c>
      <c r="Y30" s="63">
        <f>IF(H30="C12B",N30,"")</f>
        <v>32000</v>
      </c>
      <c r="Z30" s="63">
        <f>IF(H30="C12B",O30,"")</f>
        <v>14000</v>
      </c>
      <c r="AA30" s="63">
        <f>IF(N30="C12w",S30,"")</f>
      </c>
      <c r="AB30" s="63">
        <f>IF(O30="c12w",#REF!,"")</f>
      </c>
      <c r="AC30" s="166">
        <f>IF(H30="c22a",N30,"")</f>
      </c>
      <c r="AD30" s="63">
        <f>IF(H30="c22a",O30,"")</f>
      </c>
      <c r="AE30" s="67">
        <f>IF(Q30="C21",U30,"")</f>
      </c>
    </row>
    <row r="31" spans="1:31" s="8" customFormat="1" ht="71.25" customHeight="1">
      <c r="A31" s="209">
        <v>7</v>
      </c>
      <c r="B31" s="80"/>
      <c r="C31" s="68" t="s">
        <v>149</v>
      </c>
      <c r="D31" s="69"/>
      <c r="E31" s="70"/>
      <c r="F31" s="81" t="s">
        <v>30</v>
      </c>
      <c r="G31" s="176"/>
      <c r="H31" s="73"/>
      <c r="I31" s="73"/>
      <c r="J31" s="80"/>
      <c r="K31" s="80"/>
      <c r="L31" s="73"/>
      <c r="M31" s="73"/>
      <c r="N31" s="80"/>
      <c r="O31" s="80"/>
      <c r="P31" s="74"/>
      <c r="Q31" s="29" t="s">
        <v>125</v>
      </c>
      <c r="R31" s="112"/>
      <c r="S31" s="31"/>
      <c r="T31" s="32">
        <f aca="true" t="shared" si="11" ref="T31:AD31">SUM(T32:T35)</f>
        <v>31500</v>
      </c>
      <c r="U31" s="32">
        <f t="shared" si="11"/>
        <v>45000</v>
      </c>
      <c r="V31" s="32">
        <f t="shared" si="11"/>
        <v>65000</v>
      </c>
      <c r="W31" s="32">
        <f t="shared" si="11"/>
        <v>0</v>
      </c>
      <c r="X31" s="32">
        <f t="shared" si="11"/>
        <v>0</v>
      </c>
      <c r="Y31" s="32">
        <f t="shared" si="11"/>
        <v>0</v>
      </c>
      <c r="Z31" s="32">
        <f t="shared" si="11"/>
        <v>0</v>
      </c>
      <c r="AA31" s="141">
        <f t="shared" si="11"/>
        <v>0</v>
      </c>
      <c r="AB31" s="141">
        <f t="shared" si="11"/>
        <v>0</v>
      </c>
      <c r="AC31" s="141">
        <f>SUM(AC32:AC35)</f>
        <v>0</v>
      </c>
      <c r="AD31" s="141">
        <f t="shared" si="11"/>
        <v>0</v>
      </c>
      <c r="AE31" s="142">
        <f>SUM(AE32:AE35)</f>
        <v>0</v>
      </c>
    </row>
    <row r="32" spans="1:31" s="8" customFormat="1" ht="39.75" customHeight="1">
      <c r="A32" s="214"/>
      <c r="B32" s="34">
        <v>17</v>
      </c>
      <c r="C32" s="40" t="s">
        <v>102</v>
      </c>
      <c r="D32" s="36" t="s">
        <v>37</v>
      </c>
      <c r="E32" s="92">
        <v>93070420</v>
      </c>
      <c r="F32" s="38">
        <v>8341039349</v>
      </c>
      <c r="G32" s="39" t="s">
        <v>78</v>
      </c>
      <c r="H32" s="40" t="s">
        <v>32</v>
      </c>
      <c r="I32" s="40">
        <v>17</v>
      </c>
      <c r="J32" s="40"/>
      <c r="K32" s="40"/>
      <c r="L32" s="40">
        <v>29000</v>
      </c>
      <c r="M32" s="40">
        <f>L32</f>
        <v>29000</v>
      </c>
      <c r="N32" s="34"/>
      <c r="O32" s="34"/>
      <c r="P32" s="43" t="s">
        <v>86</v>
      </c>
      <c r="Q32" s="77"/>
      <c r="R32" s="43" t="s">
        <v>143</v>
      </c>
      <c r="S32" s="43" t="s">
        <v>172</v>
      </c>
      <c r="T32" s="44">
        <f>IF(H32="G11",M32,"")</f>
        <v>29000</v>
      </c>
      <c r="U32" s="44">
        <f>IF(H32="C11",#REF!,"")</f>
      </c>
      <c r="V32" s="44">
        <f>IF(H32="C21",#REF!,"")</f>
      </c>
      <c r="W32" s="44">
        <f>IF(H32="C12A",N32,"")</f>
      </c>
      <c r="X32" s="44">
        <f>IF(H32="C12A",O32,"")</f>
      </c>
      <c r="Y32" s="44">
        <f>IF(H32="C12B",N32,"")</f>
      </c>
      <c r="Z32" s="44">
        <f>IF(H32="C12B",N32,"")</f>
      </c>
      <c r="AA32" s="44">
        <f>IF(H32="c12w",N32,"")</f>
      </c>
      <c r="AB32" s="44">
        <f>IF(H32="c12w",O32,"")</f>
      </c>
      <c r="AC32" s="78">
        <f>IF(H32="c22a",N32,"")</f>
      </c>
      <c r="AD32" s="44">
        <f>IF(H32="c22a",O32,"")</f>
      </c>
      <c r="AE32" s="45">
        <f>IF(Q32="C21",#REF!,"")</f>
      </c>
    </row>
    <row r="33" spans="1:31" s="8" customFormat="1" ht="28.5" customHeight="1">
      <c r="A33" s="214"/>
      <c r="B33" s="34">
        <v>18</v>
      </c>
      <c r="C33" s="40" t="s">
        <v>103</v>
      </c>
      <c r="D33" s="36" t="s">
        <v>35</v>
      </c>
      <c r="E33" s="113" t="s">
        <v>145</v>
      </c>
      <c r="F33" s="38"/>
      <c r="G33" s="39" t="s">
        <v>127</v>
      </c>
      <c r="H33" s="40" t="s">
        <v>1</v>
      </c>
      <c r="I33" s="40">
        <v>40</v>
      </c>
      <c r="J33" s="41"/>
      <c r="K33" s="41"/>
      <c r="L33" s="41">
        <v>45000</v>
      </c>
      <c r="M33" s="41">
        <f>L33</f>
        <v>45000</v>
      </c>
      <c r="N33" s="77"/>
      <c r="O33" s="77"/>
      <c r="P33" s="77"/>
      <c r="Q33" s="77"/>
      <c r="R33" s="43" t="s">
        <v>143</v>
      </c>
      <c r="S33" s="43" t="s">
        <v>172</v>
      </c>
      <c r="T33" s="44">
        <f>IF(H33="G11",M33,"")</f>
      </c>
      <c r="U33" s="44">
        <f>M33</f>
        <v>45000</v>
      </c>
      <c r="V33" s="44">
        <f>IF(H33="C21",M33,"")</f>
      </c>
      <c r="W33" s="44">
        <f>IF(H33="C12A",N33,"")</f>
      </c>
      <c r="X33" s="44">
        <f>IF(H33="C12A",O33,"")</f>
      </c>
      <c r="Y33" s="44">
        <f>IF(H33="C12B",N33,"")</f>
      </c>
      <c r="Z33" s="44">
        <f>IF(H33="C12B",N33,"")</f>
      </c>
      <c r="AA33" s="44">
        <f>IF(H33="c12w",N33,"")</f>
      </c>
      <c r="AB33" s="44">
        <f>IF(H33="c12w",O33,"")</f>
      </c>
      <c r="AC33" s="78">
        <f>IF(H33="c22a",N33,"")</f>
      </c>
      <c r="AD33" s="44">
        <f>IF(H33="c22a",O33,"")</f>
      </c>
      <c r="AE33" s="45">
        <f>IF(Q33="C21",U33,"")</f>
      </c>
    </row>
    <row r="34" spans="1:31" s="8" customFormat="1" ht="41.25" customHeight="1">
      <c r="A34" s="214"/>
      <c r="B34" s="34">
        <v>19</v>
      </c>
      <c r="C34" s="40" t="s">
        <v>104</v>
      </c>
      <c r="D34" s="36" t="s">
        <v>34</v>
      </c>
      <c r="E34" s="92">
        <v>4023498</v>
      </c>
      <c r="F34" s="38"/>
      <c r="G34" s="39" t="s">
        <v>78</v>
      </c>
      <c r="H34" s="40" t="s">
        <v>31</v>
      </c>
      <c r="I34" s="40">
        <v>48</v>
      </c>
      <c r="J34" s="41"/>
      <c r="K34" s="41"/>
      <c r="L34" s="41">
        <v>65000</v>
      </c>
      <c r="M34" s="41">
        <f>L34</f>
        <v>65000</v>
      </c>
      <c r="N34" s="77"/>
      <c r="O34" s="77"/>
      <c r="P34" s="77"/>
      <c r="Q34" s="77"/>
      <c r="R34" s="43" t="s">
        <v>143</v>
      </c>
      <c r="S34" s="43" t="s">
        <v>172</v>
      </c>
      <c r="T34" s="44">
        <f>IF(H34="G11",M34,"")</f>
      </c>
      <c r="U34" s="44">
        <f>IF(H34="C11",M34,"")</f>
      </c>
      <c r="V34" s="44">
        <f>M34</f>
        <v>65000</v>
      </c>
      <c r="W34" s="44">
        <f>IF(H34="C12A",N34,"")</f>
      </c>
      <c r="X34" s="44">
        <f>IF(H34="C12A",O34,"")</f>
      </c>
      <c r="Y34" s="44">
        <f>IF(H34="C12B",N34,"")</f>
      </c>
      <c r="Z34" s="44">
        <f>IF(H34="C12B",N34,"")</f>
      </c>
      <c r="AA34" s="44">
        <f>IF(H34="c12w",N34,"")</f>
      </c>
      <c r="AB34" s="44">
        <f>IF(H34="c12w",O34,"")</f>
      </c>
      <c r="AC34" s="78">
        <f>IF(H34="c22a",N34,"")</f>
      </c>
      <c r="AD34" s="44">
        <f>IF(H34="c22a",O34,"")</f>
      </c>
      <c r="AE34" s="45">
        <f>U34</f>
      </c>
    </row>
    <row r="35" spans="1:31" s="8" customFormat="1" ht="36.75" customHeight="1" thickBot="1">
      <c r="A35" s="210"/>
      <c r="B35" s="58">
        <v>20</v>
      </c>
      <c r="C35" s="35" t="s">
        <v>33</v>
      </c>
      <c r="D35" s="59" t="s">
        <v>36</v>
      </c>
      <c r="E35" s="94" t="s">
        <v>154</v>
      </c>
      <c r="F35" s="61"/>
      <c r="G35" s="62" t="s">
        <v>126</v>
      </c>
      <c r="H35" s="35" t="s">
        <v>32</v>
      </c>
      <c r="I35" s="35">
        <v>5</v>
      </c>
      <c r="J35" s="64"/>
      <c r="K35" s="64"/>
      <c r="L35" s="64">
        <v>2500</v>
      </c>
      <c r="M35" s="64">
        <f>L35</f>
        <v>2500</v>
      </c>
      <c r="N35" s="84"/>
      <c r="O35" s="84"/>
      <c r="P35" s="43" t="s">
        <v>86</v>
      </c>
      <c r="Q35" s="84"/>
      <c r="R35" s="43" t="s">
        <v>143</v>
      </c>
      <c r="S35" s="43" t="s">
        <v>172</v>
      </c>
      <c r="T35" s="63">
        <f>IF(H35="G11",M35,"")</f>
        <v>2500</v>
      </c>
      <c r="U35" s="63">
        <f>IF(H35="C11",M35,"")</f>
      </c>
      <c r="V35" s="63">
        <f>IF(H35="C21",M35,"")</f>
      </c>
      <c r="W35" s="63">
        <f>IF(H35="C12A",N35,"")</f>
      </c>
      <c r="X35" s="63">
        <f>IF(H35="C12A",O35,"")</f>
      </c>
      <c r="Y35" s="63">
        <f>IF(H35="C12B",N35,"")</f>
      </c>
      <c r="Z35" s="63">
        <f>IF(H35="C12B",N35,"")</f>
      </c>
      <c r="AA35" s="63">
        <f>IF(H35="c12w",N35,"")</f>
      </c>
      <c r="AB35" s="63">
        <f>IF(H35="c12w",O35,"")</f>
      </c>
      <c r="AC35" s="166">
        <f>IF(H35="c22a",N35,"")</f>
      </c>
      <c r="AD35" s="63">
        <f>IF(H35="c22a",O35,"")</f>
      </c>
      <c r="AE35" s="67">
        <f>IF(Q35="C21",U35,"")</f>
      </c>
    </row>
    <row r="36" spans="1:31" s="8" customFormat="1" ht="42.75" customHeight="1">
      <c r="A36" s="209">
        <v>8</v>
      </c>
      <c r="B36" s="31"/>
      <c r="C36" s="68" t="s">
        <v>150</v>
      </c>
      <c r="D36" s="69"/>
      <c r="E36" s="70"/>
      <c r="F36" s="81" t="s">
        <v>59</v>
      </c>
      <c r="G36" s="176"/>
      <c r="H36" s="73"/>
      <c r="I36" s="73"/>
      <c r="J36" s="80"/>
      <c r="K36" s="80"/>
      <c r="L36" s="73"/>
      <c r="M36" s="73"/>
      <c r="N36" s="80"/>
      <c r="O36" s="80"/>
      <c r="P36" s="74"/>
      <c r="Q36" s="43" t="s">
        <v>129</v>
      </c>
      <c r="R36" s="30"/>
      <c r="S36" s="31"/>
      <c r="T36" s="32">
        <f aca="true" t="shared" si="12" ref="T36:AD36">SUM(T37:T38)</f>
        <v>0</v>
      </c>
      <c r="U36" s="32">
        <f t="shared" si="12"/>
        <v>48000</v>
      </c>
      <c r="V36" s="32">
        <f t="shared" si="12"/>
        <v>0</v>
      </c>
      <c r="W36" s="32">
        <f t="shared" si="12"/>
        <v>0</v>
      </c>
      <c r="X36" s="32">
        <f t="shared" si="12"/>
        <v>0</v>
      </c>
      <c r="Y36" s="32">
        <f t="shared" si="12"/>
        <v>0</v>
      </c>
      <c r="Z36" s="32">
        <f t="shared" si="12"/>
        <v>0</v>
      </c>
      <c r="AA36" s="141">
        <f t="shared" si="12"/>
        <v>0</v>
      </c>
      <c r="AB36" s="141">
        <f t="shared" si="12"/>
        <v>0</v>
      </c>
      <c r="AC36" s="141">
        <f t="shared" si="12"/>
        <v>0</v>
      </c>
      <c r="AD36" s="141">
        <f t="shared" si="12"/>
        <v>0</v>
      </c>
      <c r="AE36" s="142">
        <f>SUM(AE37:AE38)</f>
        <v>0</v>
      </c>
    </row>
    <row r="37" spans="1:31" s="8" customFormat="1" ht="45" customHeight="1">
      <c r="A37" s="214"/>
      <c r="B37" s="34">
        <v>21</v>
      </c>
      <c r="C37" s="40" t="s">
        <v>61</v>
      </c>
      <c r="D37" s="36" t="s">
        <v>60</v>
      </c>
      <c r="E37" s="37" t="s">
        <v>108</v>
      </c>
      <c r="F37" s="38">
        <v>8341421190</v>
      </c>
      <c r="G37" s="39" t="s">
        <v>128</v>
      </c>
      <c r="H37" s="40" t="s">
        <v>1</v>
      </c>
      <c r="I37" s="40">
        <v>18</v>
      </c>
      <c r="J37" s="41"/>
      <c r="K37" s="41"/>
      <c r="L37" s="40">
        <v>18000</v>
      </c>
      <c r="M37" s="40">
        <v>18000</v>
      </c>
      <c r="N37" s="34"/>
      <c r="O37" s="34"/>
      <c r="P37" s="47"/>
      <c r="Q37" s="114"/>
      <c r="R37" s="43" t="s">
        <v>143</v>
      </c>
      <c r="S37" s="43" t="s">
        <v>172</v>
      </c>
      <c r="T37" s="44">
        <f>IF(H37="G11",M37,"")</f>
      </c>
      <c r="U37" s="44">
        <f>IF(H37="C11",M37,"")</f>
        <v>18000</v>
      </c>
      <c r="V37" s="44">
        <f>IF(H37="C21",M37,"")</f>
      </c>
      <c r="W37" s="44">
        <f>IF(H37="C12A",N37,"")</f>
      </c>
      <c r="X37" s="44">
        <f>IF(H37="C12A",O37,"")</f>
      </c>
      <c r="Y37" s="44">
        <f>IF(H37="C12B",N37,"")</f>
      </c>
      <c r="Z37" s="44">
        <f>IF(H37="C12B",N37,"")</f>
      </c>
      <c r="AA37" s="44">
        <f>IF(H37="c12w",N37,"")</f>
      </c>
      <c r="AB37" s="44">
        <f>IF(H37="c12w",O37,"")</f>
      </c>
      <c r="AC37" s="78">
        <f>IF(H37="c22a",N37,"")</f>
      </c>
      <c r="AD37" s="44">
        <f>IF(H37="c22a",O37,"")</f>
      </c>
      <c r="AE37" s="45">
        <f>IF(Q37="C21",U37,"")</f>
      </c>
    </row>
    <row r="38" spans="1:31" s="8" customFormat="1" ht="43.5" customHeight="1" thickBot="1">
      <c r="A38" s="210"/>
      <c r="B38" s="58">
        <v>22</v>
      </c>
      <c r="C38" s="35" t="s">
        <v>62</v>
      </c>
      <c r="D38" s="59" t="s">
        <v>63</v>
      </c>
      <c r="E38" s="60" t="s">
        <v>109</v>
      </c>
      <c r="F38" s="61"/>
      <c r="G38" s="62" t="s">
        <v>128</v>
      </c>
      <c r="H38" s="35" t="s">
        <v>1</v>
      </c>
      <c r="I38" s="35">
        <v>39</v>
      </c>
      <c r="J38" s="64"/>
      <c r="K38" s="64"/>
      <c r="L38" s="35">
        <v>30000</v>
      </c>
      <c r="M38" s="35">
        <v>30000</v>
      </c>
      <c r="N38" s="58"/>
      <c r="O38" s="58"/>
      <c r="P38" s="115"/>
      <c r="Q38" s="58"/>
      <c r="R38" s="43" t="s">
        <v>143</v>
      </c>
      <c r="S38" s="43" t="s">
        <v>172</v>
      </c>
      <c r="T38" s="63">
        <f>IF(H38="G11",M38,"")</f>
      </c>
      <c r="U38" s="63">
        <f>IF(H38="C11",M38,"")</f>
        <v>30000</v>
      </c>
      <c r="V38" s="63">
        <f>IF(H38="C21",M38,"")</f>
      </c>
      <c r="W38" s="63">
        <f>IF(H38="C12A",N38,"")</f>
      </c>
      <c r="X38" s="63">
        <f>IF(H38="C12A",O38,"")</f>
      </c>
      <c r="Y38" s="63">
        <f>IF(H38="C12B",N38,"")</f>
      </c>
      <c r="Z38" s="63">
        <f>IF(H38="C12B",N38,"")</f>
      </c>
      <c r="AA38" s="63">
        <f>IF(H38="c12w",N38,"")</f>
      </c>
      <c r="AB38" s="63">
        <f>IF(H38="c12w",O38,"")</f>
      </c>
      <c r="AC38" s="166">
        <f>IF(H38="c22a",N38,"")</f>
      </c>
      <c r="AD38" s="63">
        <f>IF(H38="c22a",O38,"")</f>
      </c>
      <c r="AE38" s="67">
        <f>IF(Q38="C21",U38,"")</f>
      </c>
    </row>
    <row r="39" spans="1:31" s="8" customFormat="1" ht="48" customHeight="1">
      <c r="A39" s="209">
        <v>9</v>
      </c>
      <c r="B39" s="31"/>
      <c r="C39" s="68" t="s">
        <v>151</v>
      </c>
      <c r="D39" s="85"/>
      <c r="E39" s="105"/>
      <c r="F39" s="81" t="s">
        <v>52</v>
      </c>
      <c r="G39" s="176"/>
      <c r="H39" s="82"/>
      <c r="I39" s="82"/>
      <c r="J39" s="31"/>
      <c r="K39" s="31"/>
      <c r="L39" s="82"/>
      <c r="M39" s="82"/>
      <c r="N39" s="31"/>
      <c r="O39" s="31"/>
      <c r="P39" s="30"/>
      <c r="Q39" s="29" t="s">
        <v>87</v>
      </c>
      <c r="R39" s="106"/>
      <c r="S39" s="43"/>
      <c r="T39" s="32">
        <f aca="true" t="shared" si="13" ref="T39:AD39">SUM(T40:T41)</f>
        <v>0</v>
      </c>
      <c r="U39" s="32">
        <f t="shared" si="13"/>
        <v>39900</v>
      </c>
      <c r="V39" s="32">
        <f t="shared" si="13"/>
        <v>0</v>
      </c>
      <c r="W39" s="32">
        <f t="shared" si="13"/>
        <v>0</v>
      </c>
      <c r="X39" s="32">
        <f t="shared" si="13"/>
        <v>0</v>
      </c>
      <c r="Y39" s="32">
        <f t="shared" si="13"/>
        <v>0</v>
      </c>
      <c r="Z39" s="141">
        <f t="shared" si="13"/>
        <v>0</v>
      </c>
      <c r="AA39" s="141">
        <f t="shared" si="13"/>
        <v>0</v>
      </c>
      <c r="AB39" s="141">
        <f t="shared" si="13"/>
        <v>0</v>
      </c>
      <c r="AC39" s="141">
        <f t="shared" si="13"/>
        <v>0</v>
      </c>
      <c r="AD39" s="141">
        <f t="shared" si="13"/>
        <v>0</v>
      </c>
      <c r="AE39" s="142">
        <f>SUM(AE40:AE41)</f>
        <v>0</v>
      </c>
    </row>
    <row r="40" spans="1:31" s="8" customFormat="1" ht="32.25" customHeight="1">
      <c r="A40" s="214"/>
      <c r="B40" s="34">
        <v>23</v>
      </c>
      <c r="C40" s="40" t="s">
        <v>147</v>
      </c>
      <c r="D40" s="36" t="s">
        <v>53</v>
      </c>
      <c r="E40" s="37" t="s">
        <v>110</v>
      </c>
      <c r="F40" s="38">
        <v>8341020143</v>
      </c>
      <c r="G40" s="39" t="s">
        <v>79</v>
      </c>
      <c r="H40" s="40" t="s">
        <v>1</v>
      </c>
      <c r="I40" s="116">
        <v>17</v>
      </c>
      <c r="J40" s="34"/>
      <c r="K40" s="34"/>
      <c r="L40" s="40">
        <v>2900</v>
      </c>
      <c r="M40" s="40">
        <f>L40</f>
        <v>2900</v>
      </c>
      <c r="N40" s="34"/>
      <c r="O40" s="34"/>
      <c r="P40" s="34" t="s">
        <v>86</v>
      </c>
      <c r="Q40" s="34"/>
      <c r="R40" s="43" t="s">
        <v>143</v>
      </c>
      <c r="S40" s="43" t="s">
        <v>172</v>
      </c>
      <c r="T40" s="44">
        <f>IF(H40="G11",M40,"")</f>
      </c>
      <c r="U40" s="44">
        <f>IF(H40="C11",M40,"")</f>
        <v>2900</v>
      </c>
      <c r="V40" s="44">
        <f>IF(H40="C21",M40,"")</f>
      </c>
      <c r="W40" s="44">
        <f>IF(H40="C12A",N40,"")</f>
      </c>
      <c r="X40" s="44">
        <f>IF(H40="C12A",O40,"")</f>
      </c>
      <c r="Y40" s="44">
        <f>IF(H40="C12B",N40,"")</f>
      </c>
      <c r="Z40" s="44">
        <f>IF(H40="C12B",N40,"")</f>
      </c>
      <c r="AA40" s="44">
        <f>IF(H40="c12w",N40,"")</f>
      </c>
      <c r="AB40" s="44">
        <f>IF(H40="c12w",O40,"")</f>
      </c>
      <c r="AC40" s="78">
        <f>IF(H40="c22a",N40,"")</f>
      </c>
      <c r="AD40" s="44">
        <f>IF(H40="c22a",O40,"")</f>
      </c>
      <c r="AE40" s="45">
        <f>IF(Q40="C21",U40,"")</f>
      </c>
    </row>
    <row r="41" spans="1:31" s="8" customFormat="1" ht="31.5" customHeight="1" thickBot="1">
      <c r="A41" s="210"/>
      <c r="B41" s="58">
        <v>24</v>
      </c>
      <c r="C41" s="35" t="s">
        <v>61</v>
      </c>
      <c r="D41" s="59" t="s">
        <v>54</v>
      </c>
      <c r="E41" s="60" t="s">
        <v>146</v>
      </c>
      <c r="F41" s="61"/>
      <c r="G41" s="62" t="s">
        <v>79</v>
      </c>
      <c r="H41" s="35" t="s">
        <v>1</v>
      </c>
      <c r="I41" s="35">
        <v>40</v>
      </c>
      <c r="J41" s="58"/>
      <c r="K41" s="58"/>
      <c r="L41" s="35">
        <v>37000</v>
      </c>
      <c r="M41" s="35">
        <f>L41</f>
        <v>37000</v>
      </c>
      <c r="N41" s="58"/>
      <c r="O41" s="58"/>
      <c r="P41" s="65"/>
      <c r="Q41" s="58"/>
      <c r="R41" s="43" t="s">
        <v>143</v>
      </c>
      <c r="S41" s="43" t="s">
        <v>172</v>
      </c>
      <c r="T41" s="63">
        <f>IF(H41="G11",M41,"")</f>
      </c>
      <c r="U41" s="63">
        <f>IF(H41="C11",M41,"")</f>
        <v>37000</v>
      </c>
      <c r="V41" s="63">
        <f>IF(H41="C21",M41,"")</f>
      </c>
      <c r="W41" s="63">
        <f>IF(H41="C12A",N41,"")</f>
      </c>
      <c r="X41" s="63">
        <f>IF(H41="C12A",O41,"")</f>
      </c>
      <c r="Y41" s="63">
        <f>IF(H41="C12B",N41,"")</f>
      </c>
      <c r="Z41" s="63">
        <f>IF(H41="C12B",N41,"")</f>
      </c>
      <c r="AA41" s="63">
        <f>IF(H41="c12w",N41,"")</f>
      </c>
      <c r="AB41" s="63">
        <f>IF(H41="c12w",O41,"")</f>
      </c>
      <c r="AC41" s="166">
        <f>IF(H41="c22a",N41,"")</f>
      </c>
      <c r="AD41" s="63">
        <f>IF(H41="c22a",O41,"")</f>
      </c>
      <c r="AE41" s="67">
        <f>IF(Q41="C21",U41,"")</f>
      </c>
    </row>
    <row r="42" spans="1:31" s="8" customFormat="1" ht="41.25" customHeight="1">
      <c r="A42" s="238">
        <v>10</v>
      </c>
      <c r="B42" s="31"/>
      <c r="C42" s="68" t="s">
        <v>152</v>
      </c>
      <c r="D42" s="85"/>
      <c r="E42" s="105"/>
      <c r="F42" s="81" t="s">
        <v>47</v>
      </c>
      <c r="G42" s="176"/>
      <c r="H42" s="82"/>
      <c r="I42" s="82"/>
      <c r="J42" s="31"/>
      <c r="K42" s="31"/>
      <c r="L42" s="82"/>
      <c r="M42" s="82"/>
      <c r="N42" s="31"/>
      <c r="O42" s="31"/>
      <c r="P42" s="30"/>
      <c r="Q42" s="29" t="s">
        <v>88</v>
      </c>
      <c r="R42" s="106"/>
      <c r="T42" s="117">
        <f aca="true" t="shared" si="14" ref="T42:AE42">SUM(T43:T43)</f>
        <v>0</v>
      </c>
      <c r="U42" s="117">
        <f t="shared" si="14"/>
        <v>0</v>
      </c>
      <c r="V42" s="117">
        <f t="shared" si="14"/>
        <v>0</v>
      </c>
      <c r="W42" s="117">
        <f t="shared" si="14"/>
        <v>3000</v>
      </c>
      <c r="X42" s="117">
        <f t="shared" si="14"/>
        <v>6200</v>
      </c>
      <c r="Y42" s="117">
        <f t="shared" si="14"/>
        <v>0</v>
      </c>
      <c r="Z42" s="117">
        <f t="shared" si="14"/>
        <v>0</v>
      </c>
      <c r="AA42" s="171">
        <f t="shared" si="14"/>
        <v>0</v>
      </c>
      <c r="AB42" s="171">
        <f t="shared" si="14"/>
        <v>0</v>
      </c>
      <c r="AC42" s="171">
        <f t="shared" si="14"/>
        <v>0</v>
      </c>
      <c r="AD42" s="171">
        <f t="shared" si="14"/>
        <v>0</v>
      </c>
      <c r="AE42" s="197">
        <f t="shared" si="14"/>
        <v>0</v>
      </c>
    </row>
    <row r="43" spans="1:31" s="8" customFormat="1" ht="28.5" customHeight="1" thickBot="1">
      <c r="A43" s="239"/>
      <c r="B43" s="58">
        <v>25</v>
      </c>
      <c r="C43" s="35" t="s">
        <v>116</v>
      </c>
      <c r="D43" s="59" t="s">
        <v>46</v>
      </c>
      <c r="E43" s="60" t="s">
        <v>111</v>
      </c>
      <c r="F43" s="61">
        <v>8341593198</v>
      </c>
      <c r="G43" s="62" t="s">
        <v>80</v>
      </c>
      <c r="H43" s="35" t="s">
        <v>41</v>
      </c>
      <c r="I43" s="35">
        <v>40</v>
      </c>
      <c r="J43" s="58"/>
      <c r="K43" s="58"/>
      <c r="L43" s="35">
        <v>9200</v>
      </c>
      <c r="M43" s="35"/>
      <c r="N43" s="58">
        <v>3000</v>
      </c>
      <c r="O43" s="58">
        <v>6200</v>
      </c>
      <c r="P43" s="65"/>
      <c r="Q43" s="58"/>
      <c r="R43" s="43" t="s">
        <v>143</v>
      </c>
      <c r="S43" s="43" t="s">
        <v>172</v>
      </c>
      <c r="T43" s="63">
        <f>IF(H43="G11",N43,"")</f>
      </c>
      <c r="U43" s="63">
        <f>IF(H43="C11",N43,"")</f>
      </c>
      <c r="V43" s="63">
        <f>IF(H43="C21",N43,"")</f>
      </c>
      <c r="W43" s="63">
        <f>IF(H43="C12A",N43,"")</f>
        <v>3000</v>
      </c>
      <c r="X43" s="63">
        <f>IF(H43="C12A",O43,"")</f>
        <v>6200</v>
      </c>
      <c r="Y43" s="63">
        <f>IF(H43="C12B",O43,"")</f>
      </c>
      <c r="Z43" s="63">
        <f>IF(H43="C12B",O43,"")</f>
      </c>
      <c r="AA43" s="63">
        <f>IF(H43="c12w",N43,"")</f>
      </c>
      <c r="AB43" s="63">
        <f>IF(H43="c12w",O43,"")</f>
      </c>
      <c r="AC43" s="166">
        <f>IF(H43="c22a",N43,"")</f>
      </c>
      <c r="AD43" s="63">
        <f>IF(H43="c22a",O43,"")</f>
      </c>
      <c r="AE43" s="67">
        <f>IF(Q43="C21",V43,"")</f>
      </c>
    </row>
    <row r="44" spans="1:31" s="8" customFormat="1" ht="45" customHeight="1" thickBot="1">
      <c r="A44" s="209">
        <v>11</v>
      </c>
      <c r="B44" s="31"/>
      <c r="C44" s="68" t="s">
        <v>18</v>
      </c>
      <c r="D44" s="85"/>
      <c r="E44" s="174"/>
      <c r="F44" s="175" t="s">
        <v>43</v>
      </c>
      <c r="G44" s="176"/>
      <c r="H44" s="82"/>
      <c r="I44" s="82"/>
      <c r="J44" s="31"/>
      <c r="K44" s="31"/>
      <c r="L44" s="82"/>
      <c r="M44" s="82"/>
      <c r="N44" s="31"/>
      <c r="O44" s="31"/>
      <c r="P44" s="119"/>
      <c r="Q44" s="66" t="s">
        <v>141</v>
      </c>
      <c r="R44" s="119"/>
      <c r="S44" s="31"/>
      <c r="T44" s="32">
        <f aca="true" t="shared" si="15" ref="T44:AE44">SUM(T45:T45)</f>
        <v>0</v>
      </c>
      <c r="U44" s="32">
        <f t="shared" si="15"/>
        <v>45000</v>
      </c>
      <c r="V44" s="32">
        <f t="shared" si="15"/>
        <v>0</v>
      </c>
      <c r="W44" s="32">
        <f t="shared" si="15"/>
        <v>0</v>
      </c>
      <c r="X44" s="32">
        <f t="shared" si="15"/>
        <v>0</v>
      </c>
      <c r="Y44" s="32">
        <f t="shared" si="15"/>
        <v>0</v>
      </c>
      <c r="Z44" s="32">
        <f t="shared" si="15"/>
        <v>0</v>
      </c>
      <c r="AA44" s="141">
        <f t="shared" si="15"/>
        <v>0</v>
      </c>
      <c r="AB44" s="141">
        <f>SUM(AB45:AB45)</f>
        <v>0</v>
      </c>
      <c r="AC44" s="141">
        <f>SUM(AC45)</f>
        <v>0</v>
      </c>
      <c r="AD44" s="141">
        <f>SUM(AD45)</f>
        <v>0</v>
      </c>
      <c r="AE44" s="142">
        <f t="shared" si="15"/>
        <v>0</v>
      </c>
    </row>
    <row r="45" spans="1:31" s="8" customFormat="1" ht="57" customHeight="1" thickBot="1">
      <c r="A45" s="210"/>
      <c r="B45" s="58">
        <v>26</v>
      </c>
      <c r="C45" s="35" t="s">
        <v>115</v>
      </c>
      <c r="D45" s="59" t="s">
        <v>45</v>
      </c>
      <c r="E45" s="94">
        <v>11732645</v>
      </c>
      <c r="F45" s="61">
        <v>8341670817</v>
      </c>
      <c r="G45" s="62" t="s">
        <v>44</v>
      </c>
      <c r="H45" s="35" t="s">
        <v>1</v>
      </c>
      <c r="I45" s="35">
        <v>38</v>
      </c>
      <c r="J45" s="58"/>
      <c r="K45" s="58"/>
      <c r="L45" s="35">
        <v>45000</v>
      </c>
      <c r="M45" s="35">
        <v>45000</v>
      </c>
      <c r="N45" s="58"/>
      <c r="O45" s="58"/>
      <c r="P45" s="106"/>
      <c r="R45" s="43" t="s">
        <v>143</v>
      </c>
      <c r="S45" s="43" t="s">
        <v>172</v>
      </c>
      <c r="T45" s="63"/>
      <c r="U45" s="63">
        <v>45000</v>
      </c>
      <c r="V45" s="63">
        <f>IF(H45="C21",M45,"")</f>
      </c>
      <c r="W45" s="63">
        <f>IF(H45="C12A",N45,"")</f>
      </c>
      <c r="X45" s="63">
        <f>IF(H45="C12A",O45,"")</f>
      </c>
      <c r="Y45" s="63">
        <f>IF(H45="C12B",N45,"")</f>
      </c>
      <c r="Z45" s="63">
        <f>IF(H45="C12B",N45,"")</f>
      </c>
      <c r="AA45" s="63">
        <f>IF(H45="c12w",N45,"")</f>
      </c>
      <c r="AB45" s="63">
        <f>IF(H45="c12w",O45,"")</f>
      </c>
      <c r="AC45" s="166">
        <f>IF(H45="c22a",N45,"")</f>
      </c>
      <c r="AD45" s="63">
        <f>IF(H45="c22a",O45,"")</f>
      </c>
      <c r="AE45" s="67">
        <f>IF(Q45="C21",U45,"")</f>
      </c>
    </row>
    <row r="46" spans="1:31" s="8" customFormat="1" ht="37.5" customHeight="1">
      <c r="A46" s="209">
        <v>12</v>
      </c>
      <c r="B46" s="31"/>
      <c r="C46" s="68" t="s">
        <v>19</v>
      </c>
      <c r="D46" s="85"/>
      <c r="E46" s="174"/>
      <c r="F46" s="179">
        <v>750152189</v>
      </c>
      <c r="G46" s="176"/>
      <c r="H46" s="82"/>
      <c r="I46" s="82"/>
      <c r="J46" s="31"/>
      <c r="K46" s="31"/>
      <c r="L46" s="82"/>
      <c r="M46" s="82"/>
      <c r="N46" s="31"/>
      <c r="O46" s="31"/>
      <c r="P46" s="30"/>
      <c r="Q46" s="29" t="s">
        <v>90</v>
      </c>
      <c r="R46" s="30"/>
      <c r="S46" s="31"/>
      <c r="T46" s="32">
        <f aca="true" t="shared" si="16" ref="T46:AE46">SUM(T47:T47)</f>
        <v>0</v>
      </c>
      <c r="U46" s="32">
        <f t="shared" si="16"/>
        <v>56000</v>
      </c>
      <c r="V46" s="32">
        <f t="shared" si="16"/>
        <v>0</v>
      </c>
      <c r="W46" s="32">
        <f t="shared" si="16"/>
        <v>0</v>
      </c>
      <c r="X46" s="32">
        <f t="shared" si="16"/>
        <v>0</v>
      </c>
      <c r="Y46" s="32">
        <f t="shared" si="16"/>
        <v>0</v>
      </c>
      <c r="Z46" s="32">
        <f t="shared" si="16"/>
        <v>0</v>
      </c>
      <c r="AA46" s="141">
        <f t="shared" si="16"/>
        <v>0</v>
      </c>
      <c r="AB46" s="141">
        <f t="shared" si="16"/>
        <v>0</v>
      </c>
      <c r="AC46" s="141">
        <f>SUM(AC47:AC47)</f>
        <v>0</v>
      </c>
      <c r="AD46" s="141">
        <f t="shared" si="16"/>
        <v>0</v>
      </c>
      <c r="AE46" s="142">
        <f t="shared" si="16"/>
        <v>0</v>
      </c>
    </row>
    <row r="47" spans="1:31" s="8" customFormat="1" ht="30.75" customHeight="1" thickBot="1">
      <c r="A47" s="210"/>
      <c r="B47" s="34">
        <v>27</v>
      </c>
      <c r="C47" s="34" t="s">
        <v>81</v>
      </c>
      <c r="D47" s="36" t="s">
        <v>119</v>
      </c>
      <c r="E47" s="37">
        <v>49944327</v>
      </c>
      <c r="F47" s="38">
        <v>8341557848</v>
      </c>
      <c r="G47" s="62" t="s">
        <v>121</v>
      </c>
      <c r="H47" s="40" t="s">
        <v>1</v>
      </c>
      <c r="I47" s="40">
        <v>32</v>
      </c>
      <c r="J47" s="34"/>
      <c r="K47" s="51"/>
      <c r="L47" s="48">
        <v>56000</v>
      </c>
      <c r="M47" s="40">
        <f>L47</f>
        <v>56000</v>
      </c>
      <c r="N47" s="34"/>
      <c r="O47" s="51"/>
      <c r="P47" s="42"/>
      <c r="Q47" s="34"/>
      <c r="R47" s="43" t="s">
        <v>143</v>
      </c>
      <c r="S47" s="43" t="s">
        <v>172</v>
      </c>
      <c r="T47" s="50">
        <f>IF(H47="G11",M47,"")</f>
      </c>
      <c r="U47" s="50">
        <f>IF(H47="C11",M47,"")</f>
        <v>56000</v>
      </c>
      <c r="V47" s="50">
        <f>IF(H47="C21",M47,"")</f>
      </c>
      <c r="W47" s="50">
        <f>IF(H47="C12A",N47,"")</f>
      </c>
      <c r="X47" s="44">
        <f>IF(H47="C12A",O47,"")</f>
      </c>
      <c r="Y47" s="44">
        <f>IF(H47="C12B",N47,"")</f>
      </c>
      <c r="Z47" s="44">
        <f>IF(H47="C12B",N47,"")</f>
      </c>
      <c r="AA47" s="63">
        <f>IF(H47="c12w",N47,"")</f>
      </c>
      <c r="AB47" s="63">
        <f>IF(H47="c12w",O47,"")</f>
      </c>
      <c r="AC47" s="166">
        <f>IF(H47="c22a",N47,"")</f>
      </c>
      <c r="AD47" s="63">
        <f>IF(H47="c22a",O47,"")</f>
      </c>
      <c r="AE47" s="67">
        <f>IF(Q47="C21",U47,"")</f>
      </c>
    </row>
    <row r="48" spans="1:31" s="8" customFormat="1" ht="33.75" customHeight="1">
      <c r="A48" s="209">
        <v>13</v>
      </c>
      <c r="B48" s="31"/>
      <c r="C48" s="68" t="s">
        <v>20</v>
      </c>
      <c r="D48" s="85"/>
      <c r="E48" s="105"/>
      <c r="F48" s="81" t="s">
        <v>55</v>
      </c>
      <c r="G48" s="176"/>
      <c r="H48" s="82"/>
      <c r="I48" s="82"/>
      <c r="J48" s="31"/>
      <c r="K48" s="31"/>
      <c r="L48" s="82"/>
      <c r="M48" s="82"/>
      <c r="N48" s="31"/>
      <c r="O48" s="31"/>
      <c r="P48" s="30"/>
      <c r="Q48" s="89" t="s">
        <v>136</v>
      </c>
      <c r="R48" s="30"/>
      <c r="S48" s="82"/>
      <c r="T48" s="32">
        <f aca="true" t="shared" si="17" ref="T48:AD48">SUM(T49:T54)</f>
        <v>259800</v>
      </c>
      <c r="U48" s="32">
        <f t="shared" si="17"/>
        <v>0</v>
      </c>
      <c r="V48" s="32">
        <f t="shared" si="17"/>
        <v>0</v>
      </c>
      <c r="W48" s="32">
        <f t="shared" si="17"/>
        <v>0</v>
      </c>
      <c r="X48" s="32">
        <f t="shared" si="17"/>
        <v>0</v>
      </c>
      <c r="Y48" s="32">
        <f t="shared" si="17"/>
        <v>0</v>
      </c>
      <c r="Z48" s="32">
        <f t="shared" si="17"/>
        <v>0</v>
      </c>
      <c r="AA48" s="141">
        <f t="shared" si="17"/>
        <v>0</v>
      </c>
      <c r="AB48" s="141">
        <f t="shared" si="17"/>
        <v>0</v>
      </c>
      <c r="AC48" s="141">
        <f>SUM(AC49:AC54)</f>
        <v>0</v>
      </c>
      <c r="AD48" s="141">
        <f t="shared" si="17"/>
        <v>0</v>
      </c>
      <c r="AE48" s="142">
        <f>SUM(AE49:AE54)</f>
        <v>0</v>
      </c>
    </row>
    <row r="49" spans="1:31" s="8" customFormat="1" ht="31.5" customHeight="1">
      <c r="A49" s="214"/>
      <c r="B49" s="34">
        <v>28</v>
      </c>
      <c r="C49" s="40" t="s">
        <v>157</v>
      </c>
      <c r="D49" s="36" t="s">
        <v>57</v>
      </c>
      <c r="E49" s="37">
        <v>71374395</v>
      </c>
      <c r="F49" s="38">
        <v>8341293639</v>
      </c>
      <c r="G49" s="39" t="s">
        <v>56</v>
      </c>
      <c r="H49" s="40" t="s">
        <v>32</v>
      </c>
      <c r="I49" s="40">
        <v>35</v>
      </c>
      <c r="J49" s="34"/>
      <c r="K49" s="34"/>
      <c r="L49" s="40">
        <v>215000</v>
      </c>
      <c r="M49" s="40">
        <v>215000</v>
      </c>
      <c r="N49" s="34"/>
      <c r="O49" s="34"/>
      <c r="P49" s="34" t="s">
        <v>101</v>
      </c>
      <c r="R49" s="43" t="s">
        <v>143</v>
      </c>
      <c r="S49" s="43" t="s">
        <v>172</v>
      </c>
      <c r="T49" s="44">
        <f aca="true" t="shared" si="18" ref="T49:T54">IF(H49="G11",M49,"")</f>
        <v>215000</v>
      </c>
      <c r="U49" s="44">
        <f aca="true" t="shared" si="19" ref="U49:U54">IF(H49="C11",M49,"")</f>
      </c>
      <c r="V49" s="44">
        <f aca="true" t="shared" si="20" ref="V49:V54">IF(H49="C21",M49,"")</f>
      </c>
      <c r="W49" s="44">
        <f aca="true" t="shared" si="21" ref="W49:W54">IF(H49="C12A",N49,"")</f>
      </c>
      <c r="X49" s="44">
        <f aca="true" t="shared" si="22" ref="X49:X54">IF(H49="C12A",O49,"")</f>
      </c>
      <c r="Y49" s="44">
        <f aca="true" t="shared" si="23" ref="Y49:Y54">IF(H49="C12B",N49,"")</f>
      </c>
      <c r="Z49" s="44">
        <f aca="true" t="shared" si="24" ref="Z49:Z54">IF(H49="C12B",N49,"")</f>
      </c>
      <c r="AA49" s="44">
        <f>IF(H49="c12w",N49,"")</f>
      </c>
      <c r="AB49" s="44">
        <f aca="true" t="shared" si="25" ref="AB49:AB54">IF(H49="c12w",O49,"")</f>
      </c>
      <c r="AC49" s="78">
        <f aca="true" t="shared" si="26" ref="AC49:AC54">IF(H49="c22a",N49,"")</f>
      </c>
      <c r="AD49" s="44">
        <f aca="true" t="shared" si="27" ref="AD49:AD54">IF(H49="c22a",O49,"")</f>
      </c>
      <c r="AE49" s="45">
        <f aca="true" t="shared" si="28" ref="AE49:AE54">IF(Q49="C21",U49,"")</f>
      </c>
    </row>
    <row r="50" spans="1:31" s="8" customFormat="1" ht="36" customHeight="1">
      <c r="A50" s="214"/>
      <c r="B50" s="34">
        <v>29</v>
      </c>
      <c r="C50" s="40" t="s">
        <v>158</v>
      </c>
      <c r="D50" s="36" t="s">
        <v>97</v>
      </c>
      <c r="E50" s="113" t="s">
        <v>171</v>
      </c>
      <c r="F50" s="38"/>
      <c r="G50" s="39" t="s">
        <v>56</v>
      </c>
      <c r="H50" s="40" t="s">
        <v>32</v>
      </c>
      <c r="I50" s="40">
        <v>17</v>
      </c>
      <c r="J50" s="34"/>
      <c r="K50" s="34"/>
      <c r="L50" s="40">
        <v>25000</v>
      </c>
      <c r="M50" s="40">
        <v>25000</v>
      </c>
      <c r="N50" s="34"/>
      <c r="O50" s="34"/>
      <c r="P50" s="43" t="s">
        <v>86</v>
      </c>
      <c r="Q50" s="34"/>
      <c r="R50" s="43" t="s">
        <v>143</v>
      </c>
      <c r="S50" s="43" t="s">
        <v>172</v>
      </c>
      <c r="T50" s="44">
        <f t="shared" si="18"/>
        <v>25000</v>
      </c>
      <c r="U50" s="44">
        <f t="shared" si="19"/>
      </c>
      <c r="V50" s="44">
        <f t="shared" si="20"/>
      </c>
      <c r="W50" s="44">
        <f t="shared" si="21"/>
      </c>
      <c r="X50" s="44">
        <f t="shared" si="22"/>
      </c>
      <c r="Y50" s="44">
        <f t="shared" si="23"/>
      </c>
      <c r="Z50" s="44">
        <f t="shared" si="24"/>
      </c>
      <c r="AA50" s="44">
        <f>IF(H50="c12w",N50,"")</f>
      </c>
      <c r="AB50" s="44">
        <f t="shared" si="25"/>
      </c>
      <c r="AC50" s="78">
        <f t="shared" si="26"/>
      </c>
      <c r="AD50" s="44">
        <f t="shared" si="27"/>
      </c>
      <c r="AE50" s="45">
        <f t="shared" si="28"/>
      </c>
    </row>
    <row r="51" spans="1:31" s="8" customFormat="1" ht="27" customHeight="1">
      <c r="A51" s="214"/>
      <c r="B51" s="34">
        <v>30</v>
      </c>
      <c r="C51" s="40" t="s">
        <v>159</v>
      </c>
      <c r="D51" s="36" t="s">
        <v>98</v>
      </c>
      <c r="E51" s="37">
        <v>93784846</v>
      </c>
      <c r="F51" s="38"/>
      <c r="G51" s="39" t="s">
        <v>56</v>
      </c>
      <c r="H51" s="40" t="s">
        <v>32</v>
      </c>
      <c r="I51" s="40">
        <v>14</v>
      </c>
      <c r="J51" s="34"/>
      <c r="K51" s="34"/>
      <c r="L51" s="40">
        <v>4800</v>
      </c>
      <c r="M51" s="40">
        <f>L51</f>
        <v>4800</v>
      </c>
      <c r="N51" s="34"/>
      <c r="O51" s="34"/>
      <c r="P51" s="34" t="s">
        <v>86</v>
      </c>
      <c r="Q51" s="34"/>
      <c r="R51" s="43" t="s">
        <v>143</v>
      </c>
      <c r="S51" s="43" t="s">
        <v>172</v>
      </c>
      <c r="T51" s="44">
        <f t="shared" si="18"/>
        <v>4800</v>
      </c>
      <c r="U51" s="44">
        <f t="shared" si="19"/>
      </c>
      <c r="V51" s="44">
        <f t="shared" si="20"/>
      </c>
      <c r="W51" s="44">
        <f t="shared" si="21"/>
      </c>
      <c r="X51" s="44">
        <f t="shared" si="22"/>
      </c>
      <c r="Y51" s="44">
        <f t="shared" si="23"/>
      </c>
      <c r="Z51" s="44">
        <f t="shared" si="24"/>
      </c>
      <c r="AA51" s="44">
        <f>IF(H51="c12w",N51,"")</f>
      </c>
      <c r="AB51" s="44">
        <f t="shared" si="25"/>
      </c>
      <c r="AC51" s="78">
        <f t="shared" si="26"/>
      </c>
      <c r="AD51" s="44">
        <f t="shared" si="27"/>
      </c>
      <c r="AE51" s="45">
        <f t="shared" si="28"/>
      </c>
    </row>
    <row r="52" spans="1:31" s="8" customFormat="1" ht="29.25" customHeight="1">
      <c r="A52" s="214"/>
      <c r="B52" s="34">
        <v>31</v>
      </c>
      <c r="C52" s="40" t="s">
        <v>155</v>
      </c>
      <c r="D52" s="36" t="s">
        <v>99</v>
      </c>
      <c r="E52" s="92">
        <v>96220925</v>
      </c>
      <c r="F52" s="38"/>
      <c r="G52" s="39" t="s">
        <v>56</v>
      </c>
      <c r="H52" s="40" t="s">
        <v>32</v>
      </c>
      <c r="I52" s="40">
        <v>14</v>
      </c>
      <c r="J52" s="34"/>
      <c r="K52" s="34"/>
      <c r="L52" s="40">
        <v>4300</v>
      </c>
      <c r="M52" s="40">
        <f>L52</f>
        <v>4300</v>
      </c>
      <c r="N52" s="34"/>
      <c r="O52" s="34"/>
      <c r="P52" s="34" t="s">
        <v>86</v>
      </c>
      <c r="Q52" s="34"/>
      <c r="R52" s="43" t="s">
        <v>143</v>
      </c>
      <c r="S52" s="43" t="s">
        <v>172</v>
      </c>
      <c r="T52" s="44">
        <f t="shared" si="18"/>
        <v>4300</v>
      </c>
      <c r="U52" s="44">
        <f t="shared" si="19"/>
      </c>
      <c r="V52" s="44">
        <f t="shared" si="20"/>
      </c>
      <c r="W52" s="44">
        <f t="shared" si="21"/>
      </c>
      <c r="X52" s="44">
        <f t="shared" si="22"/>
      </c>
      <c r="Y52" s="44">
        <f t="shared" si="23"/>
      </c>
      <c r="Z52" s="44">
        <f t="shared" si="24"/>
      </c>
      <c r="AA52" s="44">
        <f>IF(H52="c12w",N52,"")</f>
      </c>
      <c r="AB52" s="44">
        <f t="shared" si="25"/>
      </c>
      <c r="AC52" s="78">
        <f t="shared" si="26"/>
      </c>
      <c r="AD52" s="44">
        <f t="shared" si="27"/>
      </c>
      <c r="AE52" s="45">
        <f t="shared" si="28"/>
      </c>
    </row>
    <row r="53" spans="1:31" s="8" customFormat="1" ht="24" customHeight="1">
      <c r="A53" s="214"/>
      <c r="B53" s="34">
        <v>32</v>
      </c>
      <c r="C53" s="40" t="s">
        <v>156</v>
      </c>
      <c r="D53" s="36" t="s">
        <v>100</v>
      </c>
      <c r="E53" s="37">
        <v>91226508</v>
      </c>
      <c r="F53" s="38"/>
      <c r="G53" s="39" t="s">
        <v>56</v>
      </c>
      <c r="H53" s="40" t="s">
        <v>32</v>
      </c>
      <c r="I53" s="40">
        <v>14</v>
      </c>
      <c r="J53" s="34"/>
      <c r="K53" s="34"/>
      <c r="L53" s="40">
        <v>5100</v>
      </c>
      <c r="M53" s="40">
        <v>5100</v>
      </c>
      <c r="N53" s="34"/>
      <c r="O53" s="34"/>
      <c r="P53" s="34" t="s">
        <v>86</v>
      </c>
      <c r="Q53" s="34"/>
      <c r="R53" s="43" t="s">
        <v>143</v>
      </c>
      <c r="S53" s="43" t="s">
        <v>172</v>
      </c>
      <c r="T53" s="44">
        <f t="shared" si="18"/>
        <v>5100</v>
      </c>
      <c r="U53" s="44">
        <f t="shared" si="19"/>
      </c>
      <c r="V53" s="44">
        <f t="shared" si="20"/>
      </c>
      <c r="W53" s="44">
        <f t="shared" si="21"/>
      </c>
      <c r="X53" s="44">
        <f t="shared" si="22"/>
      </c>
      <c r="Y53" s="44">
        <f t="shared" si="23"/>
      </c>
      <c r="Z53" s="44">
        <f t="shared" si="24"/>
      </c>
      <c r="AA53" s="44">
        <f>IF(H53="c12w",N53,"")</f>
      </c>
      <c r="AB53" s="44">
        <f t="shared" si="25"/>
      </c>
      <c r="AC53" s="78">
        <f t="shared" si="26"/>
      </c>
      <c r="AD53" s="44">
        <f t="shared" si="27"/>
      </c>
      <c r="AE53" s="45">
        <f t="shared" si="28"/>
      </c>
    </row>
    <row r="54" spans="1:31" s="8" customFormat="1" ht="29.25" customHeight="1" thickBot="1">
      <c r="A54" s="210"/>
      <c r="B54" s="58">
        <v>33</v>
      </c>
      <c r="C54" s="35" t="s">
        <v>160</v>
      </c>
      <c r="D54" s="52" t="s">
        <v>58</v>
      </c>
      <c r="E54" s="53">
        <v>9154613</v>
      </c>
      <c r="F54" s="61"/>
      <c r="G54" s="62" t="s">
        <v>56</v>
      </c>
      <c r="H54" s="35" t="s">
        <v>32</v>
      </c>
      <c r="I54" s="35">
        <v>14</v>
      </c>
      <c r="J54" s="58"/>
      <c r="K54" s="58"/>
      <c r="L54" s="35">
        <v>5600</v>
      </c>
      <c r="M54" s="35">
        <f>L54</f>
        <v>5600</v>
      </c>
      <c r="N54" s="58"/>
      <c r="O54" s="58"/>
      <c r="P54" s="58" t="s">
        <v>86</v>
      </c>
      <c r="Q54" s="58"/>
      <c r="R54" s="43" t="s">
        <v>143</v>
      </c>
      <c r="S54" s="43" t="s">
        <v>172</v>
      </c>
      <c r="T54" s="63">
        <f t="shared" si="18"/>
        <v>5600</v>
      </c>
      <c r="U54" s="63">
        <f t="shared" si="19"/>
      </c>
      <c r="V54" s="63">
        <f t="shared" si="20"/>
      </c>
      <c r="W54" s="63">
        <f t="shared" si="21"/>
      </c>
      <c r="X54" s="63">
        <f t="shared" si="22"/>
      </c>
      <c r="Y54" s="63">
        <f t="shared" si="23"/>
      </c>
      <c r="Z54" s="63">
        <f t="shared" si="24"/>
      </c>
      <c r="AA54" s="63">
        <f>IF(H54="G12",N54,"")</f>
      </c>
      <c r="AB54" s="63">
        <f t="shared" si="25"/>
      </c>
      <c r="AC54" s="166">
        <f t="shared" si="26"/>
      </c>
      <c r="AD54" s="63">
        <f t="shared" si="27"/>
      </c>
      <c r="AE54" s="67">
        <f t="shared" si="28"/>
      </c>
    </row>
    <row r="55" spans="1:31" s="8" customFormat="1" ht="42.75" customHeight="1">
      <c r="A55" s="209">
        <v>14</v>
      </c>
      <c r="B55" s="121"/>
      <c r="C55" s="122" t="s">
        <v>21</v>
      </c>
      <c r="D55" s="85"/>
      <c r="E55" s="105"/>
      <c r="F55" s="123">
        <v>100415235</v>
      </c>
      <c r="G55" s="88"/>
      <c r="H55" s="203" t="s">
        <v>1</v>
      </c>
      <c r="I55" s="205">
        <v>40</v>
      </c>
      <c r="J55" s="206"/>
      <c r="K55" s="206"/>
      <c r="L55" s="205">
        <v>35000</v>
      </c>
      <c r="M55" s="205">
        <v>35000</v>
      </c>
      <c r="N55" s="208"/>
      <c r="O55" s="208"/>
      <c r="P55" s="201"/>
      <c r="Q55" s="124" t="s">
        <v>89</v>
      </c>
      <c r="R55" s="125"/>
      <c r="S55" s="89"/>
      <c r="T55" s="32">
        <f>SUM(T56)</f>
        <v>0</v>
      </c>
      <c r="U55" s="32">
        <f>SUM(U56)</f>
        <v>35000</v>
      </c>
      <c r="V55" s="32">
        <f>SUM(V57:V58)</f>
        <v>0</v>
      </c>
      <c r="W55" s="32">
        <f>SUM(W56)</f>
        <v>0</v>
      </c>
      <c r="X55" s="32">
        <f>SUM(X56)</f>
        <v>0</v>
      </c>
      <c r="Y55" s="32">
        <f>SUM(Y57:Y58)</f>
        <v>0</v>
      </c>
      <c r="Z55" s="32">
        <f>SUM(Z57:Z58)</f>
        <v>0</v>
      </c>
      <c r="AA55" s="141">
        <f>SUM(AA57:AA58)</f>
        <v>0</v>
      </c>
      <c r="AB55" s="141">
        <f>SUM(AB57:AB58)</f>
        <v>0</v>
      </c>
      <c r="AC55" s="141">
        <f>SUM(AC56)</f>
        <v>0</v>
      </c>
      <c r="AD55" s="141">
        <f>SUM(AD56)</f>
        <v>0</v>
      </c>
      <c r="AE55" s="142">
        <f>SUM(AE57:AE58)</f>
        <v>0</v>
      </c>
    </row>
    <row r="56" spans="1:31" s="8" customFormat="1" ht="35.25" customHeight="1" thickBot="1">
      <c r="A56" s="210"/>
      <c r="B56" s="58">
        <v>34</v>
      </c>
      <c r="C56" s="126" t="s">
        <v>115</v>
      </c>
      <c r="D56" s="59" t="s">
        <v>42</v>
      </c>
      <c r="E56" s="60" t="s">
        <v>112</v>
      </c>
      <c r="F56" s="127">
        <v>8341831284</v>
      </c>
      <c r="G56" s="62" t="s">
        <v>71</v>
      </c>
      <c r="H56" s="204"/>
      <c r="I56" s="204"/>
      <c r="J56" s="207"/>
      <c r="K56" s="207"/>
      <c r="L56" s="204"/>
      <c r="M56" s="204"/>
      <c r="N56" s="207"/>
      <c r="O56" s="207"/>
      <c r="P56" s="202"/>
      <c r="Q56" s="128"/>
      <c r="R56" s="128" t="s">
        <v>143</v>
      </c>
      <c r="S56" s="43" t="s">
        <v>172</v>
      </c>
      <c r="T56" s="63">
        <f>IF(H55="G11",N55,"")</f>
      </c>
      <c r="U56" s="50">
        <f>IF(H55="C11",M55,"")</f>
        <v>35000</v>
      </c>
      <c r="V56" s="63">
        <f>IF(H55="C21",N55,"")</f>
      </c>
      <c r="W56" s="63">
        <f>IF(H55="C12A",N55,"")</f>
      </c>
      <c r="X56" s="63">
        <f>IF(H55="C12A",O55,"")</f>
      </c>
      <c r="Y56" s="63">
        <f>IF(H55="C12B",O55,"")</f>
      </c>
      <c r="Z56" s="63">
        <f>IF(H55="C12B",O55,"")</f>
      </c>
      <c r="AA56" s="63">
        <f>IF(H55="c12w",N55,"")</f>
      </c>
      <c r="AB56" s="63">
        <f>IF(H55="c12w",O55,"")</f>
      </c>
      <c r="AC56" s="166">
        <f>IF(H56="c22a",N56,"")</f>
      </c>
      <c r="AD56" s="63">
        <f>IF(I56="c22a",O56,"")</f>
      </c>
      <c r="AE56" s="67">
        <f>IF(Q55="C21",V55,"")</f>
      </c>
    </row>
    <row r="57" spans="1:31" s="8" customFormat="1" ht="27" thickBot="1">
      <c r="A57" s="209">
        <v>15</v>
      </c>
      <c r="B57" s="121"/>
      <c r="C57" s="122" t="s">
        <v>173</v>
      </c>
      <c r="D57" s="85"/>
      <c r="E57" s="105"/>
      <c r="F57" s="180">
        <v>100216694</v>
      </c>
      <c r="G57" s="88"/>
      <c r="H57" s="203" t="s">
        <v>41</v>
      </c>
      <c r="I57" s="205">
        <v>7</v>
      </c>
      <c r="J57" s="206"/>
      <c r="K57" s="206"/>
      <c r="L57" s="205">
        <v>7077</v>
      </c>
      <c r="M57" s="205"/>
      <c r="N57" s="208">
        <v>2123</v>
      </c>
      <c r="O57" s="208">
        <v>4954</v>
      </c>
      <c r="P57" s="201"/>
      <c r="Q57" s="128" t="s">
        <v>548</v>
      </c>
      <c r="R57" s="125"/>
      <c r="S57" s="89"/>
      <c r="T57" s="32">
        <f>SUM(T58)</f>
        <v>0</v>
      </c>
      <c r="U57" s="32">
        <f>SUM(U58)</f>
        <v>0</v>
      </c>
      <c r="V57" s="32">
        <f>SUM(V59:V60)</f>
        <v>0</v>
      </c>
      <c r="W57" s="32">
        <f>SUM(W58)</f>
        <v>2123</v>
      </c>
      <c r="X57" s="32">
        <f>SUM(X58)</f>
        <v>4954</v>
      </c>
      <c r="Y57" s="32">
        <f>SUM(Y59:Y60)</f>
        <v>0</v>
      </c>
      <c r="Z57" s="32">
        <f>SUM(Z59:Z60)</f>
        <v>0</v>
      </c>
      <c r="AA57" s="141">
        <f>SUM(AA59:AA60)</f>
        <v>0</v>
      </c>
      <c r="AB57" s="141">
        <f>SUM(AB59:AB60)</f>
        <v>0</v>
      </c>
      <c r="AC57" s="141">
        <f>SUM(AC57)</f>
        <v>0</v>
      </c>
      <c r="AD57" s="141">
        <f>SUM(AD57)</f>
        <v>0</v>
      </c>
      <c r="AE57" s="142">
        <f>SUM(AE58)</f>
        <v>0</v>
      </c>
    </row>
    <row r="58" spans="1:31" ht="15.75" thickBot="1">
      <c r="A58" s="210"/>
      <c r="B58" s="58">
        <v>35</v>
      </c>
      <c r="C58" s="136" t="s">
        <v>174</v>
      </c>
      <c r="D58" s="137" t="s">
        <v>175</v>
      </c>
      <c r="E58" s="138" t="s">
        <v>176</v>
      </c>
      <c r="F58" s="127">
        <v>8341806524</v>
      </c>
      <c r="G58" s="62" t="s">
        <v>177</v>
      </c>
      <c r="H58" s="204"/>
      <c r="I58" s="204"/>
      <c r="J58" s="207"/>
      <c r="K58" s="207"/>
      <c r="L58" s="204"/>
      <c r="M58" s="204"/>
      <c r="N58" s="207"/>
      <c r="O58" s="207"/>
      <c r="P58" s="202"/>
      <c r="Q58" s="8"/>
      <c r="R58" s="43" t="s">
        <v>168</v>
      </c>
      <c r="S58" s="43" t="s">
        <v>172</v>
      </c>
      <c r="T58" s="63">
        <f>IF(H57="G11",N57,"")</f>
      </c>
      <c r="U58" s="50">
        <f>IF(H58="C11",M58,"")</f>
      </c>
      <c r="V58" s="63">
        <f>IF(H57="C21",N57,"")</f>
      </c>
      <c r="W58" s="63">
        <f>IF(H57="C12A",N57,"")</f>
        <v>2123</v>
      </c>
      <c r="X58" s="63">
        <f>IF(H57="C12A",O57,"")</f>
        <v>4954</v>
      </c>
      <c r="Y58" s="63">
        <f>IF(H57="C12B",O57,"")</f>
      </c>
      <c r="Z58" s="63">
        <f>IF(H57="C12B",O57,"")</f>
      </c>
      <c r="AA58" s="63">
        <f>IF(H57="c12w",N57,"")</f>
      </c>
      <c r="AB58" s="63">
        <f>IF(I57="c12w",O57,"")</f>
      </c>
      <c r="AC58" s="78">
        <f>IF(H58="c22a",N58,"")</f>
      </c>
      <c r="AD58" s="45">
        <f>IF(H58="c22a",O58,"")</f>
      </c>
      <c r="AE58" s="67">
        <f>IF(Q57="C21",V57,"")</f>
      </c>
    </row>
    <row r="59" spans="1:31" ht="27" thickBot="1">
      <c r="A59" s="209">
        <v>16</v>
      </c>
      <c r="B59" s="31"/>
      <c r="C59" s="68" t="s">
        <v>178</v>
      </c>
      <c r="D59" s="69"/>
      <c r="E59" s="70"/>
      <c r="F59" s="181">
        <v>70433144</v>
      </c>
      <c r="G59" s="176"/>
      <c r="H59" s="182"/>
      <c r="I59" s="73"/>
      <c r="J59" s="80"/>
      <c r="K59" s="80"/>
      <c r="L59" s="73"/>
      <c r="M59" s="73"/>
      <c r="N59" s="80"/>
      <c r="O59" s="80"/>
      <c r="P59" s="30"/>
      <c r="Q59" s="128" t="s">
        <v>549</v>
      </c>
      <c r="R59" s="125"/>
      <c r="S59" s="29"/>
      <c r="T59" s="32">
        <f>SUM(T60)</f>
        <v>0</v>
      </c>
      <c r="U59" s="32">
        <f>SUM(U60)</f>
        <v>0</v>
      </c>
      <c r="V59" s="32">
        <f>SUM(V61:V62)</f>
        <v>0</v>
      </c>
      <c r="W59" s="32">
        <f>SUM(W60:W61)</f>
        <v>3661</v>
      </c>
      <c r="X59" s="32">
        <f>SUM(X60:X61)</f>
        <v>6566</v>
      </c>
      <c r="Y59" s="32">
        <f>SUM(Y61:Y62)</f>
        <v>0</v>
      </c>
      <c r="Z59" s="32">
        <f>SUM(Z61:Z62)</f>
        <v>0</v>
      </c>
      <c r="AA59" s="32">
        <f>SUM(AA61:AA62)</f>
        <v>0</v>
      </c>
      <c r="AB59" s="32">
        <f>SUM(AB61:AB62)</f>
        <v>0</v>
      </c>
      <c r="AC59" s="32">
        <f>SUM(AC60:AC61)</f>
        <v>245</v>
      </c>
      <c r="AD59" s="32">
        <f>SUM(AD60:AD61)</f>
        <v>577</v>
      </c>
      <c r="AE59" s="33">
        <f>SUM(AE60:AE61)</f>
        <v>0</v>
      </c>
    </row>
    <row r="60" spans="1:31" ht="15">
      <c r="A60" s="214"/>
      <c r="B60" s="34">
        <v>36</v>
      </c>
      <c r="C60" s="40" t="s">
        <v>179</v>
      </c>
      <c r="D60" s="137" t="s">
        <v>180</v>
      </c>
      <c r="E60" s="139" t="s">
        <v>181</v>
      </c>
      <c r="F60" s="183">
        <v>8341017661</v>
      </c>
      <c r="G60" s="39" t="s">
        <v>184</v>
      </c>
      <c r="H60" s="182" t="s">
        <v>41</v>
      </c>
      <c r="I60" s="40">
        <v>4</v>
      </c>
      <c r="J60" s="41"/>
      <c r="K60" s="41"/>
      <c r="L60" s="40">
        <v>10227</v>
      </c>
      <c r="M60" s="40"/>
      <c r="N60" s="34">
        <v>3661</v>
      </c>
      <c r="O60" s="34">
        <v>6566</v>
      </c>
      <c r="P60" s="42"/>
      <c r="Q60" s="8"/>
      <c r="R60" s="43" t="s">
        <v>168</v>
      </c>
      <c r="S60" s="43" t="s">
        <v>172</v>
      </c>
      <c r="T60" s="44">
        <f>IF(H59="G11",N59,"")</f>
      </c>
      <c r="U60" s="44"/>
      <c r="V60" s="44">
        <f>IF(H59="C21",N59,"")</f>
      </c>
      <c r="W60" s="44">
        <f>IF(H60="C12A",N60,"")</f>
        <v>3661</v>
      </c>
      <c r="X60" s="44">
        <f>IF(H60="C12A",O60,"")</f>
        <v>6566</v>
      </c>
      <c r="Y60" s="44">
        <f>IF(H59="C12B",O59,"")</f>
      </c>
      <c r="Z60" s="44">
        <f>IF(H59="C12B",O59,"")</f>
      </c>
      <c r="AA60" s="44">
        <f>IF(H60="c12w",N60,"")</f>
      </c>
      <c r="AB60" s="44">
        <f>IF(I60="c12w",O60,"")</f>
      </c>
      <c r="AC60" s="78">
        <f>IF(H60="c22a",N60,"")</f>
      </c>
      <c r="AD60" s="45">
        <f>IF(H60="c22a",O60,"")</f>
      </c>
      <c r="AE60" s="45">
        <f>IF(Q59="C21",V59,"")</f>
      </c>
    </row>
    <row r="61" spans="1:31" ht="15.75" thickBot="1">
      <c r="A61" s="210"/>
      <c r="B61" s="58">
        <v>37</v>
      </c>
      <c r="C61" s="40" t="s">
        <v>179</v>
      </c>
      <c r="D61" s="137" t="s">
        <v>182</v>
      </c>
      <c r="E61" s="139" t="s">
        <v>183</v>
      </c>
      <c r="F61" s="184"/>
      <c r="G61" s="62" t="s">
        <v>185</v>
      </c>
      <c r="H61" s="185" t="s">
        <v>186</v>
      </c>
      <c r="I61" s="35">
        <v>42</v>
      </c>
      <c r="J61" s="64"/>
      <c r="K61" s="64"/>
      <c r="L61" s="35">
        <v>822</v>
      </c>
      <c r="M61" s="35"/>
      <c r="N61" s="58">
        <v>245</v>
      </c>
      <c r="O61" s="58">
        <v>577</v>
      </c>
      <c r="P61" s="65"/>
      <c r="Q61" s="147"/>
      <c r="R61" s="43" t="s">
        <v>168</v>
      </c>
      <c r="S61" s="43" t="s">
        <v>172</v>
      </c>
      <c r="T61" s="149"/>
      <c r="U61" s="149"/>
      <c r="V61" s="149"/>
      <c r="W61" s="149"/>
      <c r="X61" s="149"/>
      <c r="Y61" s="149"/>
      <c r="Z61" s="149"/>
      <c r="AA61" s="63">
        <f>IF(H61="c12w",N61,"")</f>
      </c>
      <c r="AB61" s="63">
        <f>IF(I61="c12w",O61,"")</f>
      </c>
      <c r="AC61" s="166">
        <f>IF(H61="c22a",N61,"")</f>
        <v>245</v>
      </c>
      <c r="AD61" s="67">
        <f>IF(H61="c22a",O61,"")</f>
        <v>577</v>
      </c>
      <c r="AE61" s="198"/>
    </row>
    <row r="62" spans="1:31" ht="27" thickBot="1">
      <c r="A62" s="240">
        <v>17</v>
      </c>
      <c r="B62" s="31"/>
      <c r="C62" s="68" t="s">
        <v>187</v>
      </c>
      <c r="D62" s="69"/>
      <c r="E62" s="70"/>
      <c r="F62" s="163" t="s">
        <v>552</v>
      </c>
      <c r="G62" s="176"/>
      <c r="H62" s="182"/>
      <c r="I62" s="73"/>
      <c r="J62" s="80"/>
      <c r="K62" s="80"/>
      <c r="L62" s="73"/>
      <c r="M62" s="73"/>
      <c r="N62" s="80"/>
      <c r="O62" s="80"/>
      <c r="P62" s="30"/>
      <c r="Q62" s="128" t="s">
        <v>550</v>
      </c>
      <c r="R62" s="125"/>
      <c r="S62" s="29"/>
      <c r="T62" s="141">
        <f aca="true" t="shared" si="29" ref="T62:AB62">SUM(T63:T65)</f>
        <v>0</v>
      </c>
      <c r="U62" s="141">
        <f t="shared" si="29"/>
        <v>14047</v>
      </c>
      <c r="V62" s="141">
        <f t="shared" si="29"/>
        <v>0</v>
      </c>
      <c r="W62" s="141">
        <f t="shared" si="29"/>
        <v>245</v>
      </c>
      <c r="X62" s="141">
        <f t="shared" si="29"/>
        <v>577</v>
      </c>
      <c r="Y62" s="141">
        <f t="shared" si="29"/>
        <v>0</v>
      </c>
      <c r="Z62" s="141">
        <f t="shared" si="29"/>
        <v>0</v>
      </c>
      <c r="AA62" s="141">
        <f t="shared" si="29"/>
        <v>0</v>
      </c>
      <c r="AB62" s="141">
        <f t="shared" si="29"/>
        <v>0</v>
      </c>
      <c r="AC62" s="141">
        <f>SUM(AC63:AC65)</f>
        <v>14569</v>
      </c>
      <c r="AD62" s="141">
        <f>SUM(AD63:AD65)</f>
        <v>37511</v>
      </c>
      <c r="AE62" s="142">
        <f>SUM(AE63:AE65)</f>
        <v>0</v>
      </c>
    </row>
    <row r="63" spans="1:31" ht="15">
      <c r="A63" s="241"/>
      <c r="B63" s="34">
        <v>38</v>
      </c>
      <c r="C63" s="40" t="s">
        <v>179</v>
      </c>
      <c r="D63" s="137" t="s">
        <v>188</v>
      </c>
      <c r="E63" s="139" t="s">
        <v>189</v>
      </c>
      <c r="F63" s="183">
        <v>8341017661</v>
      </c>
      <c r="G63" s="39" t="s">
        <v>194</v>
      </c>
      <c r="H63" s="186" t="s">
        <v>41</v>
      </c>
      <c r="I63" s="40">
        <v>14</v>
      </c>
      <c r="J63" s="41"/>
      <c r="K63" s="41"/>
      <c r="L63" s="40">
        <v>822</v>
      </c>
      <c r="M63" s="40"/>
      <c r="N63" s="34">
        <v>245</v>
      </c>
      <c r="O63" s="34">
        <v>577</v>
      </c>
      <c r="P63" s="42"/>
      <c r="Q63" s="143"/>
      <c r="R63" s="43" t="s">
        <v>168</v>
      </c>
      <c r="S63" s="43" t="s">
        <v>172</v>
      </c>
      <c r="T63" s="44">
        <f>IF(H62="G11",N62,"")</f>
      </c>
      <c r="U63" s="44"/>
      <c r="V63" s="44">
        <f>IF(H62="C21",N62,"")</f>
      </c>
      <c r="W63" s="44">
        <f>IF(H63="C12A",N63,"")</f>
        <v>245</v>
      </c>
      <c r="X63" s="44">
        <f>IF(H63="C12A",O63,"")</f>
        <v>577</v>
      </c>
      <c r="Y63" s="44">
        <f>IF(H62="C12B",O62,"")</f>
      </c>
      <c r="Z63" s="44">
        <f>IF(H62="C12B",O62,"")</f>
      </c>
      <c r="AA63" s="44">
        <f aca="true" t="shared" si="30" ref="AA63:AB65">IF(H63="c12w",N63,"")</f>
      </c>
      <c r="AB63" s="44">
        <f t="shared" si="30"/>
      </c>
      <c r="AC63" s="78">
        <f>IF(H63="c22a",N63,"")</f>
      </c>
      <c r="AD63" s="44">
        <f>IF(H63="c22a",O63,"")</f>
      </c>
      <c r="AE63" s="45">
        <f>IF(Q62="C21",V62,"")</f>
      </c>
    </row>
    <row r="64" spans="1:31" ht="15">
      <c r="A64" s="241"/>
      <c r="B64" s="34">
        <v>39</v>
      </c>
      <c r="C64" s="40" t="s">
        <v>179</v>
      </c>
      <c r="D64" s="137" t="s">
        <v>190</v>
      </c>
      <c r="E64" s="139" t="s">
        <v>191</v>
      </c>
      <c r="F64" s="38"/>
      <c r="G64" s="39" t="s">
        <v>195</v>
      </c>
      <c r="H64" s="40" t="s">
        <v>1</v>
      </c>
      <c r="I64" s="40">
        <v>14</v>
      </c>
      <c r="J64" s="41"/>
      <c r="K64" s="41"/>
      <c r="L64" s="40">
        <v>14047</v>
      </c>
      <c r="M64" s="40">
        <v>14047</v>
      </c>
      <c r="N64" s="34"/>
      <c r="O64" s="34"/>
      <c r="P64" s="42"/>
      <c r="Q64" s="143"/>
      <c r="R64" s="43" t="s">
        <v>168</v>
      </c>
      <c r="S64" s="43" t="s">
        <v>172</v>
      </c>
      <c r="T64" s="144"/>
      <c r="U64" s="144">
        <v>14047</v>
      </c>
      <c r="V64" s="144"/>
      <c r="W64" s="144"/>
      <c r="X64" s="144"/>
      <c r="Y64" s="144"/>
      <c r="Z64" s="144"/>
      <c r="AA64" s="44">
        <f t="shared" si="30"/>
      </c>
      <c r="AB64" s="44">
        <f t="shared" si="30"/>
      </c>
      <c r="AC64" s="78">
        <f>IF(H64="c22a",N64,"")</f>
      </c>
      <c r="AD64" s="44">
        <f>IF(H64="c22a",O64,"")</f>
      </c>
      <c r="AE64" s="199"/>
    </row>
    <row r="65" spans="1:31" ht="15.75" thickBot="1">
      <c r="A65" s="241"/>
      <c r="B65" s="134">
        <v>40</v>
      </c>
      <c r="C65" s="40" t="s">
        <v>179</v>
      </c>
      <c r="D65" s="137" t="s">
        <v>192</v>
      </c>
      <c r="E65" s="139" t="s">
        <v>193</v>
      </c>
      <c r="F65" s="187"/>
      <c r="G65" s="188" t="s">
        <v>195</v>
      </c>
      <c r="H65" s="189" t="s">
        <v>186</v>
      </c>
      <c r="I65" s="135">
        <v>70</v>
      </c>
      <c r="J65" s="190"/>
      <c r="K65" s="190"/>
      <c r="L65" s="135">
        <v>52080</v>
      </c>
      <c r="M65" s="135"/>
      <c r="N65" s="134">
        <v>14569</v>
      </c>
      <c r="O65" s="134">
        <v>37511</v>
      </c>
      <c r="P65" s="65"/>
      <c r="Q65" s="128"/>
      <c r="R65" s="66" t="s">
        <v>168</v>
      </c>
      <c r="S65" s="43" t="s">
        <v>172</v>
      </c>
      <c r="T65" s="148"/>
      <c r="U65" s="148"/>
      <c r="V65" s="148"/>
      <c r="W65" s="148"/>
      <c r="X65" s="148"/>
      <c r="Y65" s="148"/>
      <c r="Z65" s="148"/>
      <c r="AA65" s="63">
        <f t="shared" si="30"/>
      </c>
      <c r="AB65" s="63">
        <f t="shared" si="30"/>
      </c>
      <c r="AC65" s="166">
        <f>IF(H65="c22a",N65,"")</f>
        <v>14569</v>
      </c>
      <c r="AD65" s="63">
        <f>IF(H65="c22a",O65,"")</f>
        <v>37511</v>
      </c>
      <c r="AE65" s="198"/>
    </row>
    <row r="66" spans="1:31" ht="30.75">
      <c r="A66" s="242">
        <v>18</v>
      </c>
      <c r="B66" s="200"/>
      <c r="C66" s="68" t="s">
        <v>196</v>
      </c>
      <c r="D66" s="69"/>
      <c r="E66" s="70"/>
      <c r="F66" s="165" t="s">
        <v>553</v>
      </c>
      <c r="G66" s="176"/>
      <c r="H66" s="182"/>
      <c r="I66" s="73"/>
      <c r="J66" s="80"/>
      <c r="K66" s="80"/>
      <c r="L66" s="73"/>
      <c r="M66" s="73"/>
      <c r="N66" s="80"/>
      <c r="O66" s="80"/>
      <c r="P66" s="146"/>
      <c r="Q66" s="145" t="s">
        <v>551</v>
      </c>
      <c r="R66" s="140"/>
      <c r="S66" s="29"/>
      <c r="T66" s="141">
        <f aca="true" t="shared" si="31" ref="T66:AE66">SUM(T67:T193)</f>
        <v>2612</v>
      </c>
      <c r="U66" s="141">
        <f t="shared" si="31"/>
        <v>99904</v>
      </c>
      <c r="V66" s="141">
        <f t="shared" si="31"/>
        <v>0</v>
      </c>
      <c r="W66" s="141">
        <f t="shared" si="31"/>
        <v>165686</v>
      </c>
      <c r="X66" s="141">
        <f t="shared" si="31"/>
        <v>366946</v>
      </c>
      <c r="Y66" s="141">
        <f t="shared" si="31"/>
        <v>6065</v>
      </c>
      <c r="Z66" s="141">
        <f t="shared" si="31"/>
        <v>4012</v>
      </c>
      <c r="AA66" s="141">
        <f t="shared" si="31"/>
        <v>2914</v>
      </c>
      <c r="AB66" s="141">
        <f t="shared" si="31"/>
        <v>4374</v>
      </c>
      <c r="AC66" s="141">
        <f t="shared" si="31"/>
        <v>200</v>
      </c>
      <c r="AD66" s="141">
        <f t="shared" si="31"/>
        <v>262</v>
      </c>
      <c r="AE66" s="142">
        <f t="shared" si="31"/>
        <v>52119</v>
      </c>
    </row>
    <row r="67" spans="1:31" ht="15">
      <c r="A67" s="243"/>
      <c r="B67" s="34">
        <v>41</v>
      </c>
      <c r="C67" s="151" t="s">
        <v>197</v>
      </c>
      <c r="D67" s="137" t="s">
        <v>220</v>
      </c>
      <c r="E67" s="139" t="s">
        <v>221</v>
      </c>
      <c r="F67" s="183">
        <v>8341017661</v>
      </c>
      <c r="G67" s="155" t="s">
        <v>480</v>
      </c>
      <c r="H67" s="139" t="s">
        <v>41</v>
      </c>
      <c r="I67" s="159">
        <v>14</v>
      </c>
      <c r="J67" s="41"/>
      <c r="K67" s="41"/>
      <c r="L67" s="161">
        <v>28060</v>
      </c>
      <c r="M67" s="40"/>
      <c r="N67" s="160">
        <v>4816</v>
      </c>
      <c r="O67" s="160">
        <v>23244</v>
      </c>
      <c r="P67" s="34" t="s">
        <v>86</v>
      </c>
      <c r="Q67" s="143"/>
      <c r="R67" s="43" t="s">
        <v>168</v>
      </c>
      <c r="S67" s="43" t="s">
        <v>172</v>
      </c>
      <c r="T67" s="44">
        <f aca="true" t="shared" si="32" ref="T67:T98">IF(H67="G11",M67,"")</f>
      </c>
      <c r="U67" s="44">
        <f aca="true" t="shared" si="33" ref="U67:U98">IF(H67="C11",M67,"")</f>
      </c>
      <c r="V67" s="44">
        <f aca="true" t="shared" si="34" ref="V67:V98">IF(H67="C21",M67,"")</f>
      </c>
      <c r="W67" s="44">
        <f aca="true" t="shared" si="35" ref="W67:W98">IF(H67="C12a",N67,"")</f>
        <v>4816</v>
      </c>
      <c r="X67" s="44">
        <f aca="true" t="shared" si="36" ref="X67:X98">IF(H67="C12a",O67,"")</f>
        <v>23244</v>
      </c>
      <c r="Y67" s="44">
        <f aca="true" t="shared" si="37" ref="Y67:Y98">IF(H67="C12b",N67,"")</f>
      </c>
      <c r="Z67" s="44">
        <f aca="true" t="shared" si="38" ref="Z67:Z98">IF(H67="C12b",O67,"")</f>
      </c>
      <c r="AA67" s="44">
        <f aca="true" t="shared" si="39" ref="AA67:AA98">IF(H67="c12w",N67,"")</f>
      </c>
      <c r="AB67" s="44">
        <f aca="true" t="shared" si="40" ref="AB67:AB98">IF(I67="c12w",O67,"")</f>
      </c>
      <c r="AC67" s="78">
        <f aca="true" t="shared" si="41" ref="AC67:AC98">IF(H67="C22a",N67,"")</f>
      </c>
      <c r="AD67" s="44">
        <f aca="true" t="shared" si="42" ref="AD67:AD98">IF(H67="C22a",O67,"")</f>
      </c>
      <c r="AE67" s="45">
        <f aca="true" t="shared" si="43" ref="AE67:AE98">IF(H67="C11o",M67,"")</f>
      </c>
    </row>
    <row r="68" spans="1:31" ht="15">
      <c r="A68" s="243"/>
      <c r="B68" s="34">
        <v>42</v>
      </c>
      <c r="C68" s="139" t="s">
        <v>198</v>
      </c>
      <c r="D68" s="137" t="s">
        <v>222</v>
      </c>
      <c r="E68" s="139">
        <v>9406465</v>
      </c>
      <c r="F68" s="38"/>
      <c r="G68" s="155" t="s">
        <v>481</v>
      </c>
      <c r="H68" s="139" t="s">
        <v>41</v>
      </c>
      <c r="I68" s="159">
        <v>2</v>
      </c>
      <c r="J68" s="41"/>
      <c r="K68" s="41"/>
      <c r="L68" s="161">
        <v>11718</v>
      </c>
      <c r="M68" s="40"/>
      <c r="N68" s="160">
        <v>2707</v>
      </c>
      <c r="O68" s="160">
        <v>9011</v>
      </c>
      <c r="P68" s="34" t="s">
        <v>86</v>
      </c>
      <c r="Q68" s="143"/>
      <c r="R68" s="43" t="s">
        <v>168</v>
      </c>
      <c r="S68" s="43" t="s">
        <v>172</v>
      </c>
      <c r="T68" s="44">
        <f t="shared" si="32"/>
      </c>
      <c r="U68" s="44">
        <f t="shared" si="33"/>
      </c>
      <c r="V68" s="44">
        <f t="shared" si="34"/>
      </c>
      <c r="W68" s="44">
        <f t="shared" si="35"/>
        <v>2707</v>
      </c>
      <c r="X68" s="44">
        <f t="shared" si="36"/>
        <v>9011</v>
      </c>
      <c r="Y68" s="44">
        <f t="shared" si="37"/>
      </c>
      <c r="Z68" s="44">
        <f t="shared" si="38"/>
      </c>
      <c r="AA68" s="44">
        <f t="shared" si="39"/>
      </c>
      <c r="AB68" s="44">
        <f t="shared" si="40"/>
      </c>
      <c r="AC68" s="78">
        <f t="shared" si="41"/>
      </c>
      <c r="AD68" s="44">
        <f t="shared" si="42"/>
      </c>
      <c r="AE68" s="45">
        <f t="shared" si="43"/>
      </c>
    </row>
    <row r="69" spans="1:31" ht="15">
      <c r="A69" s="243"/>
      <c r="B69" s="34">
        <v>43</v>
      </c>
      <c r="C69" s="139" t="s">
        <v>199</v>
      </c>
      <c r="D69" s="137" t="s">
        <v>223</v>
      </c>
      <c r="E69" s="139" t="s">
        <v>224</v>
      </c>
      <c r="F69" s="38"/>
      <c r="G69" s="155" t="s">
        <v>482</v>
      </c>
      <c r="H69" s="139" t="s">
        <v>186</v>
      </c>
      <c r="I69" s="159">
        <v>4</v>
      </c>
      <c r="J69" s="41"/>
      <c r="K69" s="41"/>
      <c r="L69" s="161">
        <v>462</v>
      </c>
      <c r="M69" s="40"/>
      <c r="N69" s="160">
        <v>200</v>
      </c>
      <c r="O69" s="160">
        <v>262</v>
      </c>
      <c r="P69" s="34" t="s">
        <v>86</v>
      </c>
      <c r="Q69" s="143"/>
      <c r="R69" s="43" t="s">
        <v>168</v>
      </c>
      <c r="S69" s="43" t="s">
        <v>172</v>
      </c>
      <c r="T69" s="44">
        <f t="shared" si="32"/>
      </c>
      <c r="U69" s="44">
        <f t="shared" si="33"/>
      </c>
      <c r="V69" s="44">
        <f t="shared" si="34"/>
      </c>
      <c r="W69" s="44">
        <f t="shared" si="35"/>
      </c>
      <c r="X69" s="44">
        <f t="shared" si="36"/>
      </c>
      <c r="Y69" s="44">
        <f t="shared" si="37"/>
      </c>
      <c r="Z69" s="44">
        <f t="shared" si="38"/>
      </c>
      <c r="AA69" s="44">
        <f t="shared" si="39"/>
      </c>
      <c r="AB69" s="44">
        <f t="shared" si="40"/>
      </c>
      <c r="AC69" s="78">
        <f t="shared" si="41"/>
        <v>200</v>
      </c>
      <c r="AD69" s="44">
        <f t="shared" si="42"/>
        <v>262</v>
      </c>
      <c r="AE69" s="45">
        <f t="shared" si="43"/>
      </c>
    </row>
    <row r="70" spans="1:31" ht="15">
      <c r="A70" s="243"/>
      <c r="B70" s="34">
        <v>44</v>
      </c>
      <c r="C70" s="150" t="s">
        <v>200</v>
      </c>
      <c r="D70" s="137" t="s">
        <v>225</v>
      </c>
      <c r="E70" s="139" t="s">
        <v>226</v>
      </c>
      <c r="F70" s="38"/>
      <c r="G70" s="155" t="s">
        <v>483</v>
      </c>
      <c r="H70" s="139" t="s">
        <v>32</v>
      </c>
      <c r="I70" s="159">
        <v>4</v>
      </c>
      <c r="J70" s="41"/>
      <c r="K70" s="41"/>
      <c r="L70" s="161">
        <v>2500</v>
      </c>
      <c r="M70" s="161">
        <v>2500</v>
      </c>
      <c r="N70" s="162"/>
      <c r="O70" s="162"/>
      <c r="P70" s="34" t="s">
        <v>86</v>
      </c>
      <c r="Q70" s="143"/>
      <c r="R70" s="43" t="s">
        <v>168</v>
      </c>
      <c r="S70" s="43" t="s">
        <v>172</v>
      </c>
      <c r="T70" s="44">
        <f t="shared" si="32"/>
        <v>2500</v>
      </c>
      <c r="U70" s="44">
        <f t="shared" si="33"/>
      </c>
      <c r="V70" s="44">
        <f t="shared" si="34"/>
      </c>
      <c r="W70" s="44">
        <f t="shared" si="35"/>
      </c>
      <c r="X70" s="44">
        <f t="shared" si="36"/>
      </c>
      <c r="Y70" s="44">
        <f t="shared" si="37"/>
      </c>
      <c r="Z70" s="44">
        <f t="shared" si="38"/>
      </c>
      <c r="AA70" s="44">
        <f t="shared" si="39"/>
      </c>
      <c r="AB70" s="44">
        <f t="shared" si="40"/>
      </c>
      <c r="AC70" s="78">
        <f t="shared" si="41"/>
      </c>
      <c r="AD70" s="44">
        <f t="shared" si="42"/>
      </c>
      <c r="AE70" s="45">
        <f t="shared" si="43"/>
      </c>
    </row>
    <row r="71" spans="1:31" ht="15">
      <c r="A71" s="243"/>
      <c r="B71" s="34">
        <v>45</v>
      </c>
      <c r="C71" s="139" t="s">
        <v>201</v>
      </c>
      <c r="D71" s="137" t="s">
        <v>227</v>
      </c>
      <c r="E71" s="139" t="s">
        <v>228</v>
      </c>
      <c r="F71" s="38"/>
      <c r="G71" s="156" t="s">
        <v>484</v>
      </c>
      <c r="H71" s="139" t="s">
        <v>32</v>
      </c>
      <c r="I71" s="159">
        <v>4</v>
      </c>
      <c r="J71" s="41"/>
      <c r="K71" s="41"/>
      <c r="L71" s="161">
        <v>112</v>
      </c>
      <c r="M71" s="161">
        <v>112</v>
      </c>
      <c r="N71" s="162"/>
      <c r="O71" s="162"/>
      <c r="P71" s="34" t="s">
        <v>86</v>
      </c>
      <c r="Q71" s="143"/>
      <c r="R71" s="43" t="s">
        <v>168</v>
      </c>
      <c r="S71" s="43" t="s">
        <v>172</v>
      </c>
      <c r="T71" s="44">
        <f t="shared" si="32"/>
        <v>112</v>
      </c>
      <c r="U71" s="44">
        <f t="shared" si="33"/>
      </c>
      <c r="V71" s="44">
        <f t="shared" si="34"/>
      </c>
      <c r="W71" s="44">
        <f t="shared" si="35"/>
      </c>
      <c r="X71" s="44">
        <f t="shared" si="36"/>
      </c>
      <c r="Y71" s="44">
        <f t="shared" si="37"/>
      </c>
      <c r="Z71" s="44">
        <f t="shared" si="38"/>
      </c>
      <c r="AA71" s="44">
        <f t="shared" si="39"/>
      </c>
      <c r="AB71" s="44">
        <f t="shared" si="40"/>
      </c>
      <c r="AC71" s="78">
        <f t="shared" si="41"/>
      </c>
      <c r="AD71" s="44">
        <f t="shared" si="42"/>
      </c>
      <c r="AE71" s="45">
        <f t="shared" si="43"/>
      </c>
    </row>
    <row r="72" spans="1:31" ht="15">
      <c r="A72" s="243"/>
      <c r="B72" s="34">
        <v>46</v>
      </c>
      <c r="C72" s="139" t="s">
        <v>202</v>
      </c>
      <c r="D72" s="137" t="s">
        <v>229</v>
      </c>
      <c r="E72" s="139" t="s">
        <v>230</v>
      </c>
      <c r="F72" s="38"/>
      <c r="G72" s="155" t="s">
        <v>485</v>
      </c>
      <c r="H72" s="139" t="s">
        <v>41</v>
      </c>
      <c r="I72" s="159">
        <v>7</v>
      </c>
      <c r="J72" s="41"/>
      <c r="K72" s="41"/>
      <c r="L72" s="161">
        <v>4060</v>
      </c>
      <c r="M72" s="77"/>
      <c r="N72" s="160">
        <v>812</v>
      </c>
      <c r="O72" s="160">
        <v>3248</v>
      </c>
      <c r="P72" s="34" t="s">
        <v>86</v>
      </c>
      <c r="Q72" s="143"/>
      <c r="R72" s="43" t="s">
        <v>168</v>
      </c>
      <c r="S72" s="43" t="s">
        <v>172</v>
      </c>
      <c r="T72" s="44">
        <f t="shared" si="32"/>
      </c>
      <c r="U72" s="44">
        <f t="shared" si="33"/>
      </c>
      <c r="V72" s="44">
        <f t="shared" si="34"/>
      </c>
      <c r="W72" s="44">
        <f t="shared" si="35"/>
        <v>812</v>
      </c>
      <c r="X72" s="44">
        <f t="shared" si="36"/>
        <v>3248</v>
      </c>
      <c r="Y72" s="44">
        <f t="shared" si="37"/>
      </c>
      <c r="Z72" s="44">
        <f t="shared" si="38"/>
      </c>
      <c r="AA72" s="44">
        <f t="shared" si="39"/>
      </c>
      <c r="AB72" s="44">
        <f t="shared" si="40"/>
      </c>
      <c r="AC72" s="78">
        <f t="shared" si="41"/>
      </c>
      <c r="AD72" s="44">
        <f t="shared" si="42"/>
      </c>
      <c r="AE72" s="45">
        <f t="shared" si="43"/>
      </c>
    </row>
    <row r="73" spans="1:31" ht="15">
      <c r="A73" s="243"/>
      <c r="B73" s="34">
        <v>47</v>
      </c>
      <c r="C73" s="139" t="s">
        <v>202</v>
      </c>
      <c r="D73" s="137" t="s">
        <v>231</v>
      </c>
      <c r="E73" s="139" t="s">
        <v>232</v>
      </c>
      <c r="F73" s="38"/>
      <c r="G73" s="157" t="s">
        <v>486</v>
      </c>
      <c r="H73" s="139" t="s">
        <v>41</v>
      </c>
      <c r="I73" s="159">
        <v>6</v>
      </c>
      <c r="J73" s="41"/>
      <c r="K73" s="41"/>
      <c r="L73" s="161">
        <v>1985</v>
      </c>
      <c r="M73" s="77"/>
      <c r="N73" s="160">
        <v>596</v>
      </c>
      <c r="O73" s="160">
        <v>1389</v>
      </c>
      <c r="P73" s="34" t="s">
        <v>86</v>
      </c>
      <c r="Q73" s="143"/>
      <c r="R73" s="43" t="s">
        <v>168</v>
      </c>
      <c r="S73" s="43" t="s">
        <v>172</v>
      </c>
      <c r="T73" s="44">
        <f t="shared" si="32"/>
      </c>
      <c r="U73" s="44">
        <f t="shared" si="33"/>
      </c>
      <c r="V73" s="44">
        <f t="shared" si="34"/>
      </c>
      <c r="W73" s="44">
        <f t="shared" si="35"/>
        <v>596</v>
      </c>
      <c r="X73" s="44">
        <f t="shared" si="36"/>
        <v>1389</v>
      </c>
      <c r="Y73" s="44">
        <f t="shared" si="37"/>
      </c>
      <c r="Z73" s="44">
        <f t="shared" si="38"/>
      </c>
      <c r="AA73" s="44">
        <f t="shared" si="39"/>
      </c>
      <c r="AB73" s="44">
        <f t="shared" si="40"/>
      </c>
      <c r="AC73" s="78">
        <f t="shared" si="41"/>
      </c>
      <c r="AD73" s="44">
        <f t="shared" si="42"/>
      </c>
      <c r="AE73" s="45">
        <f t="shared" si="43"/>
      </c>
    </row>
    <row r="74" spans="1:31" ht="15">
      <c r="A74" s="243"/>
      <c r="B74" s="34">
        <v>48</v>
      </c>
      <c r="C74" s="139" t="s">
        <v>202</v>
      </c>
      <c r="D74" s="137" t="s">
        <v>233</v>
      </c>
      <c r="E74" s="139" t="s">
        <v>234</v>
      </c>
      <c r="F74" s="38"/>
      <c r="G74" s="156" t="s">
        <v>487</v>
      </c>
      <c r="H74" s="139" t="s">
        <v>1</v>
      </c>
      <c r="I74" s="159">
        <v>14</v>
      </c>
      <c r="J74" s="41"/>
      <c r="K74" s="41"/>
      <c r="L74" s="161">
        <v>4000</v>
      </c>
      <c r="M74" s="161">
        <v>4000</v>
      </c>
      <c r="N74" s="162"/>
      <c r="O74" s="162"/>
      <c r="P74" s="34" t="s">
        <v>86</v>
      </c>
      <c r="Q74" s="143"/>
      <c r="R74" s="43" t="s">
        <v>168</v>
      </c>
      <c r="S74" s="43" t="s">
        <v>172</v>
      </c>
      <c r="T74" s="44">
        <f t="shared" si="32"/>
      </c>
      <c r="U74" s="44">
        <f t="shared" si="33"/>
        <v>4000</v>
      </c>
      <c r="V74" s="44">
        <f t="shared" si="34"/>
      </c>
      <c r="W74" s="44">
        <f t="shared" si="35"/>
      </c>
      <c r="X74" s="44">
        <f t="shared" si="36"/>
      </c>
      <c r="Y74" s="44">
        <f t="shared" si="37"/>
      </c>
      <c r="Z74" s="44">
        <f t="shared" si="38"/>
      </c>
      <c r="AA74" s="44">
        <f t="shared" si="39"/>
      </c>
      <c r="AB74" s="44">
        <f t="shared" si="40"/>
      </c>
      <c r="AC74" s="78">
        <f t="shared" si="41"/>
      </c>
      <c r="AD74" s="44">
        <f t="shared" si="42"/>
      </c>
      <c r="AE74" s="45">
        <f t="shared" si="43"/>
      </c>
    </row>
    <row r="75" spans="1:31" ht="15">
      <c r="A75" s="243"/>
      <c r="B75" s="34">
        <v>49</v>
      </c>
      <c r="C75" s="139" t="s">
        <v>202</v>
      </c>
      <c r="D75" s="137" t="s">
        <v>235</v>
      </c>
      <c r="E75" s="139" t="s">
        <v>236</v>
      </c>
      <c r="F75" s="38"/>
      <c r="G75" s="156" t="s">
        <v>488</v>
      </c>
      <c r="H75" s="139" t="s">
        <v>41</v>
      </c>
      <c r="I75" s="159">
        <v>7</v>
      </c>
      <c r="J75" s="41"/>
      <c r="K75" s="41"/>
      <c r="L75" s="161">
        <v>56</v>
      </c>
      <c r="M75" s="77"/>
      <c r="N75" s="160">
        <v>15</v>
      </c>
      <c r="O75" s="160">
        <v>41</v>
      </c>
      <c r="P75" s="34" t="s">
        <v>86</v>
      </c>
      <c r="Q75" s="143"/>
      <c r="R75" s="43" t="s">
        <v>168</v>
      </c>
      <c r="S75" s="43" t="s">
        <v>172</v>
      </c>
      <c r="T75" s="44">
        <f t="shared" si="32"/>
      </c>
      <c r="U75" s="44">
        <f t="shared" si="33"/>
      </c>
      <c r="V75" s="44">
        <f t="shared" si="34"/>
      </c>
      <c r="W75" s="44">
        <f t="shared" si="35"/>
        <v>15</v>
      </c>
      <c r="X75" s="44">
        <f t="shared" si="36"/>
        <v>41</v>
      </c>
      <c r="Y75" s="44">
        <f t="shared" si="37"/>
      </c>
      <c r="Z75" s="44">
        <f t="shared" si="38"/>
      </c>
      <c r="AA75" s="44">
        <f t="shared" si="39"/>
      </c>
      <c r="AB75" s="44">
        <f t="shared" si="40"/>
      </c>
      <c r="AC75" s="78">
        <f t="shared" si="41"/>
      </c>
      <c r="AD75" s="44">
        <f t="shared" si="42"/>
      </c>
      <c r="AE75" s="45">
        <f t="shared" si="43"/>
      </c>
    </row>
    <row r="76" spans="1:31" ht="15">
      <c r="A76" s="243"/>
      <c r="B76" s="34">
        <v>50</v>
      </c>
      <c r="C76" s="139" t="s">
        <v>202</v>
      </c>
      <c r="D76" s="137" t="s">
        <v>237</v>
      </c>
      <c r="E76" s="139" t="s">
        <v>238</v>
      </c>
      <c r="F76" s="38"/>
      <c r="G76" s="157" t="s">
        <v>489</v>
      </c>
      <c r="H76" s="139" t="s">
        <v>41</v>
      </c>
      <c r="I76" s="159">
        <v>7</v>
      </c>
      <c r="J76" s="41"/>
      <c r="K76" s="41"/>
      <c r="L76" s="161">
        <v>130</v>
      </c>
      <c r="M76" s="77"/>
      <c r="N76" s="160">
        <v>38</v>
      </c>
      <c r="O76" s="160">
        <v>92</v>
      </c>
      <c r="P76" s="34" t="s">
        <v>86</v>
      </c>
      <c r="Q76" s="143"/>
      <c r="R76" s="43" t="s">
        <v>168</v>
      </c>
      <c r="S76" s="43" t="s">
        <v>172</v>
      </c>
      <c r="T76" s="44">
        <f t="shared" si="32"/>
      </c>
      <c r="U76" s="44">
        <f t="shared" si="33"/>
      </c>
      <c r="V76" s="44">
        <f t="shared" si="34"/>
      </c>
      <c r="W76" s="44">
        <f t="shared" si="35"/>
        <v>38</v>
      </c>
      <c r="X76" s="44">
        <f t="shared" si="36"/>
        <v>92</v>
      </c>
      <c r="Y76" s="44">
        <f t="shared" si="37"/>
      </c>
      <c r="Z76" s="44">
        <f t="shared" si="38"/>
      </c>
      <c r="AA76" s="44">
        <f t="shared" si="39"/>
      </c>
      <c r="AB76" s="44">
        <f t="shared" si="40"/>
      </c>
      <c r="AC76" s="78">
        <f t="shared" si="41"/>
      </c>
      <c r="AD76" s="44">
        <f t="shared" si="42"/>
      </c>
      <c r="AE76" s="45">
        <f t="shared" si="43"/>
      </c>
    </row>
    <row r="77" spans="1:31" ht="15">
      <c r="A77" s="243"/>
      <c r="B77" s="34">
        <v>51</v>
      </c>
      <c r="C77" s="139" t="s">
        <v>202</v>
      </c>
      <c r="D77" s="137" t="s">
        <v>239</v>
      </c>
      <c r="E77" s="139" t="s">
        <v>240</v>
      </c>
      <c r="F77" s="38"/>
      <c r="G77" s="156" t="s">
        <v>490</v>
      </c>
      <c r="H77" s="139" t="s">
        <v>1</v>
      </c>
      <c r="I77" s="159">
        <v>3</v>
      </c>
      <c r="J77" s="41"/>
      <c r="K77" s="41"/>
      <c r="L77" s="161">
        <v>2000</v>
      </c>
      <c r="M77" s="161">
        <v>2000</v>
      </c>
      <c r="N77" s="162"/>
      <c r="O77" s="162"/>
      <c r="P77" s="34" t="s">
        <v>86</v>
      </c>
      <c r="Q77" s="143"/>
      <c r="R77" s="43" t="s">
        <v>168</v>
      </c>
      <c r="S77" s="43" t="s">
        <v>172</v>
      </c>
      <c r="T77" s="44">
        <f t="shared" si="32"/>
      </c>
      <c r="U77" s="44">
        <f t="shared" si="33"/>
        <v>2000</v>
      </c>
      <c r="V77" s="44">
        <f t="shared" si="34"/>
      </c>
      <c r="W77" s="44">
        <f t="shared" si="35"/>
      </c>
      <c r="X77" s="44">
        <f t="shared" si="36"/>
      </c>
      <c r="Y77" s="44">
        <f t="shared" si="37"/>
      </c>
      <c r="Z77" s="44">
        <f t="shared" si="38"/>
      </c>
      <c r="AA77" s="44">
        <f t="shared" si="39"/>
      </c>
      <c r="AB77" s="44">
        <f t="shared" si="40"/>
      </c>
      <c r="AC77" s="78">
        <f t="shared" si="41"/>
      </c>
      <c r="AD77" s="44">
        <f t="shared" si="42"/>
      </c>
      <c r="AE77" s="45">
        <f t="shared" si="43"/>
      </c>
    </row>
    <row r="78" spans="1:31" ht="15">
      <c r="A78" s="243"/>
      <c r="B78" s="34">
        <v>52</v>
      </c>
      <c r="C78" s="139" t="s">
        <v>202</v>
      </c>
      <c r="D78" s="137" t="s">
        <v>241</v>
      </c>
      <c r="E78" s="139" t="s">
        <v>242</v>
      </c>
      <c r="F78" s="38"/>
      <c r="G78" s="156" t="s">
        <v>489</v>
      </c>
      <c r="H78" s="139" t="s">
        <v>1</v>
      </c>
      <c r="I78" s="159">
        <v>7</v>
      </c>
      <c r="J78" s="41"/>
      <c r="K78" s="41"/>
      <c r="L78" s="161">
        <v>4000</v>
      </c>
      <c r="M78" s="161">
        <v>4000</v>
      </c>
      <c r="N78" s="162"/>
      <c r="O78" s="162"/>
      <c r="P78" s="34" t="s">
        <v>86</v>
      </c>
      <c r="Q78" s="143"/>
      <c r="R78" s="43" t="s">
        <v>168</v>
      </c>
      <c r="S78" s="43" t="s">
        <v>172</v>
      </c>
      <c r="T78" s="44">
        <f t="shared" si="32"/>
      </c>
      <c r="U78" s="44">
        <f t="shared" si="33"/>
        <v>4000</v>
      </c>
      <c r="V78" s="44">
        <f t="shared" si="34"/>
      </c>
      <c r="W78" s="44">
        <f t="shared" si="35"/>
      </c>
      <c r="X78" s="44">
        <f t="shared" si="36"/>
      </c>
      <c r="Y78" s="44">
        <f t="shared" si="37"/>
      </c>
      <c r="Z78" s="44">
        <f t="shared" si="38"/>
      </c>
      <c r="AA78" s="44">
        <f t="shared" si="39"/>
      </c>
      <c r="AB78" s="44">
        <f t="shared" si="40"/>
      </c>
      <c r="AC78" s="78">
        <f t="shared" si="41"/>
      </c>
      <c r="AD78" s="44">
        <f t="shared" si="42"/>
      </c>
      <c r="AE78" s="45">
        <f t="shared" si="43"/>
      </c>
    </row>
    <row r="79" spans="1:31" ht="15">
      <c r="A79" s="243"/>
      <c r="B79" s="34">
        <v>53</v>
      </c>
      <c r="C79" s="139" t="s">
        <v>202</v>
      </c>
      <c r="D79" s="137" t="s">
        <v>243</v>
      </c>
      <c r="E79" s="139" t="s">
        <v>244</v>
      </c>
      <c r="F79" s="38"/>
      <c r="G79" s="157" t="s">
        <v>491</v>
      </c>
      <c r="H79" s="139" t="s">
        <v>41</v>
      </c>
      <c r="I79" s="159">
        <v>7</v>
      </c>
      <c r="J79" s="41"/>
      <c r="K79" s="41"/>
      <c r="L79" s="161">
        <v>100</v>
      </c>
      <c r="M79" s="77"/>
      <c r="N79" s="160">
        <v>33</v>
      </c>
      <c r="O79" s="160">
        <v>67</v>
      </c>
      <c r="P79" s="34" t="s">
        <v>86</v>
      </c>
      <c r="Q79" s="143"/>
      <c r="R79" s="43" t="s">
        <v>168</v>
      </c>
      <c r="S79" s="43" t="s">
        <v>172</v>
      </c>
      <c r="T79" s="44">
        <f t="shared" si="32"/>
      </c>
      <c r="U79" s="44">
        <f t="shared" si="33"/>
      </c>
      <c r="V79" s="44">
        <f t="shared" si="34"/>
      </c>
      <c r="W79" s="44">
        <f t="shared" si="35"/>
        <v>33</v>
      </c>
      <c r="X79" s="44">
        <f t="shared" si="36"/>
        <v>67</v>
      </c>
      <c r="Y79" s="44">
        <f t="shared" si="37"/>
      </c>
      <c r="Z79" s="44">
        <f t="shared" si="38"/>
      </c>
      <c r="AA79" s="44">
        <f t="shared" si="39"/>
      </c>
      <c r="AB79" s="44">
        <f t="shared" si="40"/>
      </c>
      <c r="AC79" s="78">
        <f t="shared" si="41"/>
      </c>
      <c r="AD79" s="44">
        <f t="shared" si="42"/>
      </c>
      <c r="AE79" s="45">
        <f t="shared" si="43"/>
      </c>
    </row>
    <row r="80" spans="1:31" ht="15">
      <c r="A80" s="243"/>
      <c r="B80" s="34">
        <v>54</v>
      </c>
      <c r="C80" s="139" t="s">
        <v>202</v>
      </c>
      <c r="D80" s="137" t="s">
        <v>245</v>
      </c>
      <c r="E80" s="139" t="s">
        <v>246</v>
      </c>
      <c r="F80" s="38"/>
      <c r="G80" s="157" t="s">
        <v>492</v>
      </c>
      <c r="H80" s="139" t="s">
        <v>41</v>
      </c>
      <c r="I80" s="159">
        <v>4</v>
      </c>
      <c r="J80" s="41"/>
      <c r="K80" s="41"/>
      <c r="L80" s="161">
        <v>100</v>
      </c>
      <c r="M80" s="77"/>
      <c r="N80" s="160">
        <v>30</v>
      </c>
      <c r="O80" s="160">
        <v>70</v>
      </c>
      <c r="P80" s="34" t="s">
        <v>86</v>
      </c>
      <c r="Q80" s="143"/>
      <c r="R80" s="43" t="s">
        <v>168</v>
      </c>
      <c r="S80" s="43" t="s">
        <v>172</v>
      </c>
      <c r="T80" s="44">
        <f t="shared" si="32"/>
      </c>
      <c r="U80" s="44">
        <f t="shared" si="33"/>
      </c>
      <c r="V80" s="44">
        <f t="shared" si="34"/>
      </c>
      <c r="W80" s="44">
        <f t="shared" si="35"/>
        <v>30</v>
      </c>
      <c r="X80" s="44">
        <f t="shared" si="36"/>
        <v>70</v>
      </c>
      <c r="Y80" s="44">
        <f t="shared" si="37"/>
      </c>
      <c r="Z80" s="44">
        <f t="shared" si="38"/>
      </c>
      <c r="AA80" s="44">
        <f t="shared" si="39"/>
      </c>
      <c r="AB80" s="44">
        <f t="shared" si="40"/>
      </c>
      <c r="AC80" s="78">
        <f t="shared" si="41"/>
      </c>
      <c r="AD80" s="44">
        <f t="shared" si="42"/>
      </c>
      <c r="AE80" s="45">
        <f t="shared" si="43"/>
      </c>
    </row>
    <row r="81" spans="1:31" ht="15">
      <c r="A81" s="243"/>
      <c r="B81" s="34">
        <v>55</v>
      </c>
      <c r="C81" s="139" t="s">
        <v>202</v>
      </c>
      <c r="D81" s="137" t="s">
        <v>247</v>
      </c>
      <c r="E81" s="139" t="s">
        <v>248</v>
      </c>
      <c r="F81" s="38"/>
      <c r="G81" s="156" t="s">
        <v>493</v>
      </c>
      <c r="H81" s="139" t="s">
        <v>41</v>
      </c>
      <c r="I81" s="159">
        <v>5</v>
      </c>
      <c r="J81" s="41"/>
      <c r="K81" s="41"/>
      <c r="L81" s="161">
        <v>100</v>
      </c>
      <c r="M81" s="77"/>
      <c r="N81" s="160">
        <v>50</v>
      </c>
      <c r="O81" s="160">
        <v>50</v>
      </c>
      <c r="P81" s="34" t="s">
        <v>86</v>
      </c>
      <c r="Q81" s="143"/>
      <c r="R81" s="43" t="s">
        <v>168</v>
      </c>
      <c r="S81" s="43" t="s">
        <v>172</v>
      </c>
      <c r="T81" s="44">
        <f t="shared" si="32"/>
      </c>
      <c r="U81" s="44">
        <f t="shared" si="33"/>
      </c>
      <c r="V81" s="44">
        <f t="shared" si="34"/>
      </c>
      <c r="W81" s="44">
        <f t="shared" si="35"/>
        <v>50</v>
      </c>
      <c r="X81" s="44">
        <f t="shared" si="36"/>
        <v>50</v>
      </c>
      <c r="Y81" s="44">
        <f t="shared" si="37"/>
      </c>
      <c r="Z81" s="44">
        <f t="shared" si="38"/>
      </c>
      <c r="AA81" s="44">
        <f t="shared" si="39"/>
      </c>
      <c r="AB81" s="44">
        <f t="shared" si="40"/>
      </c>
      <c r="AC81" s="78">
        <f t="shared" si="41"/>
      </c>
      <c r="AD81" s="44">
        <f t="shared" si="42"/>
      </c>
      <c r="AE81" s="45">
        <f t="shared" si="43"/>
      </c>
    </row>
    <row r="82" spans="1:31" ht="15">
      <c r="A82" s="243"/>
      <c r="B82" s="34">
        <v>56</v>
      </c>
      <c r="C82" s="139" t="s">
        <v>202</v>
      </c>
      <c r="D82" s="137" t="s">
        <v>249</v>
      </c>
      <c r="E82" s="139">
        <v>60079674</v>
      </c>
      <c r="F82" s="38"/>
      <c r="G82" s="156" t="s">
        <v>494</v>
      </c>
      <c r="H82" s="139" t="s">
        <v>41</v>
      </c>
      <c r="I82" s="159">
        <v>5</v>
      </c>
      <c r="J82" s="41"/>
      <c r="K82" s="41"/>
      <c r="L82" s="161">
        <v>4</v>
      </c>
      <c r="M82" s="77"/>
      <c r="N82" s="160">
        <v>1</v>
      </c>
      <c r="O82" s="160">
        <v>3</v>
      </c>
      <c r="P82" s="34" t="s">
        <v>86</v>
      </c>
      <c r="Q82" s="143"/>
      <c r="R82" s="43" t="s">
        <v>168</v>
      </c>
      <c r="S82" s="43" t="s">
        <v>172</v>
      </c>
      <c r="T82" s="44">
        <f t="shared" si="32"/>
      </c>
      <c r="U82" s="44">
        <f t="shared" si="33"/>
      </c>
      <c r="V82" s="44">
        <f t="shared" si="34"/>
      </c>
      <c r="W82" s="44">
        <f t="shared" si="35"/>
        <v>1</v>
      </c>
      <c r="X82" s="44">
        <f t="shared" si="36"/>
        <v>3</v>
      </c>
      <c r="Y82" s="44">
        <f t="shared" si="37"/>
      </c>
      <c r="Z82" s="44">
        <f t="shared" si="38"/>
      </c>
      <c r="AA82" s="44">
        <f t="shared" si="39"/>
      </c>
      <c r="AB82" s="44">
        <f t="shared" si="40"/>
      </c>
      <c r="AC82" s="78">
        <f t="shared" si="41"/>
      </c>
      <c r="AD82" s="44">
        <f t="shared" si="42"/>
      </c>
      <c r="AE82" s="45">
        <f t="shared" si="43"/>
      </c>
    </row>
    <row r="83" spans="1:31" ht="15">
      <c r="A83" s="243"/>
      <c r="B83" s="34">
        <v>57</v>
      </c>
      <c r="C83" s="139" t="s">
        <v>202</v>
      </c>
      <c r="D83" s="137" t="s">
        <v>250</v>
      </c>
      <c r="E83" s="139">
        <v>71877635</v>
      </c>
      <c r="F83" s="38"/>
      <c r="G83" s="156" t="s">
        <v>495</v>
      </c>
      <c r="H83" s="139" t="s">
        <v>1</v>
      </c>
      <c r="I83" s="159">
        <v>14</v>
      </c>
      <c r="J83" s="41"/>
      <c r="K83" s="41"/>
      <c r="L83" s="161">
        <v>263</v>
      </c>
      <c r="M83" s="161">
        <v>263</v>
      </c>
      <c r="N83" s="162"/>
      <c r="O83" s="162"/>
      <c r="P83" s="34" t="s">
        <v>86</v>
      </c>
      <c r="Q83" s="143"/>
      <c r="R83" s="43" t="s">
        <v>168</v>
      </c>
      <c r="S83" s="43" t="s">
        <v>172</v>
      </c>
      <c r="T83" s="44">
        <f t="shared" si="32"/>
      </c>
      <c r="U83" s="44">
        <f t="shared" si="33"/>
        <v>263</v>
      </c>
      <c r="V83" s="44">
        <f t="shared" si="34"/>
      </c>
      <c r="W83" s="44">
        <f t="shared" si="35"/>
      </c>
      <c r="X83" s="44">
        <f t="shared" si="36"/>
      </c>
      <c r="Y83" s="44">
        <f t="shared" si="37"/>
      </c>
      <c r="Z83" s="44">
        <f t="shared" si="38"/>
      </c>
      <c r="AA83" s="44">
        <f t="shared" si="39"/>
      </c>
      <c r="AB83" s="44">
        <f t="shared" si="40"/>
      </c>
      <c r="AC83" s="78">
        <f t="shared" si="41"/>
      </c>
      <c r="AD83" s="44">
        <f t="shared" si="42"/>
      </c>
      <c r="AE83" s="45">
        <f t="shared" si="43"/>
      </c>
    </row>
    <row r="84" spans="1:31" ht="15">
      <c r="A84" s="243"/>
      <c r="B84" s="34">
        <v>58</v>
      </c>
      <c r="C84" s="139" t="s">
        <v>202</v>
      </c>
      <c r="D84" s="137" t="s">
        <v>251</v>
      </c>
      <c r="E84" s="139" t="s">
        <v>252</v>
      </c>
      <c r="F84" s="38"/>
      <c r="G84" s="156" t="s">
        <v>496</v>
      </c>
      <c r="H84" s="139" t="s">
        <v>41</v>
      </c>
      <c r="I84" s="159">
        <v>7</v>
      </c>
      <c r="J84" s="41"/>
      <c r="K84" s="41"/>
      <c r="L84" s="161">
        <v>4848</v>
      </c>
      <c r="M84" s="77"/>
      <c r="N84" s="160">
        <v>1454</v>
      </c>
      <c r="O84" s="160">
        <v>3394</v>
      </c>
      <c r="P84" s="34" t="s">
        <v>86</v>
      </c>
      <c r="Q84" s="143"/>
      <c r="R84" s="43" t="s">
        <v>168</v>
      </c>
      <c r="S84" s="43" t="s">
        <v>172</v>
      </c>
      <c r="T84" s="44">
        <f t="shared" si="32"/>
      </c>
      <c r="U84" s="44">
        <f t="shared" si="33"/>
      </c>
      <c r="V84" s="44">
        <f t="shared" si="34"/>
      </c>
      <c r="W84" s="44">
        <f t="shared" si="35"/>
        <v>1454</v>
      </c>
      <c r="X84" s="44">
        <f t="shared" si="36"/>
        <v>3394</v>
      </c>
      <c r="Y84" s="44">
        <f t="shared" si="37"/>
      </c>
      <c r="Z84" s="44">
        <f t="shared" si="38"/>
      </c>
      <c r="AA84" s="44">
        <f t="shared" si="39"/>
      </c>
      <c r="AB84" s="44">
        <f t="shared" si="40"/>
      </c>
      <c r="AC84" s="78">
        <f t="shared" si="41"/>
      </c>
      <c r="AD84" s="44">
        <f t="shared" si="42"/>
      </c>
      <c r="AE84" s="45">
        <f t="shared" si="43"/>
      </c>
    </row>
    <row r="85" spans="1:31" ht="15">
      <c r="A85" s="243"/>
      <c r="B85" s="34">
        <v>59</v>
      </c>
      <c r="C85" s="139" t="s">
        <v>202</v>
      </c>
      <c r="D85" s="137" t="s">
        <v>253</v>
      </c>
      <c r="E85" s="139" t="s">
        <v>254</v>
      </c>
      <c r="F85" s="38"/>
      <c r="G85" s="156" t="s">
        <v>497</v>
      </c>
      <c r="H85" s="139" t="s">
        <v>92</v>
      </c>
      <c r="I85" s="159">
        <v>7</v>
      </c>
      <c r="J85" s="41"/>
      <c r="K85" s="41"/>
      <c r="L85" s="161">
        <v>10077</v>
      </c>
      <c r="M85" s="77"/>
      <c r="N85" s="160">
        <v>6065</v>
      </c>
      <c r="O85" s="160">
        <v>4012</v>
      </c>
      <c r="P85" s="34" t="s">
        <v>86</v>
      </c>
      <c r="Q85" s="143"/>
      <c r="R85" s="43" t="s">
        <v>168</v>
      </c>
      <c r="S85" s="43" t="s">
        <v>172</v>
      </c>
      <c r="T85" s="44">
        <f t="shared" si="32"/>
      </c>
      <c r="U85" s="44">
        <f t="shared" si="33"/>
      </c>
      <c r="V85" s="44">
        <f t="shared" si="34"/>
      </c>
      <c r="W85" s="44">
        <f t="shared" si="35"/>
      </c>
      <c r="X85" s="44">
        <f t="shared" si="36"/>
      </c>
      <c r="Y85" s="44">
        <f t="shared" si="37"/>
        <v>6065</v>
      </c>
      <c r="Z85" s="44">
        <f t="shared" si="38"/>
        <v>4012</v>
      </c>
      <c r="AA85" s="44">
        <f t="shared" si="39"/>
      </c>
      <c r="AB85" s="44">
        <f t="shared" si="40"/>
      </c>
      <c r="AC85" s="78">
        <f t="shared" si="41"/>
      </c>
      <c r="AD85" s="44">
        <f t="shared" si="42"/>
      </c>
      <c r="AE85" s="45">
        <f t="shared" si="43"/>
      </c>
    </row>
    <row r="86" spans="1:31" ht="15">
      <c r="A86" s="243"/>
      <c r="B86" s="34">
        <v>60</v>
      </c>
      <c r="C86" s="139" t="s">
        <v>202</v>
      </c>
      <c r="D86" s="137" t="s">
        <v>255</v>
      </c>
      <c r="E86" s="139" t="s">
        <v>256</v>
      </c>
      <c r="F86" s="38"/>
      <c r="G86" s="156" t="s">
        <v>498</v>
      </c>
      <c r="H86" s="139" t="s">
        <v>41</v>
      </c>
      <c r="I86" s="159">
        <v>17</v>
      </c>
      <c r="J86" s="41"/>
      <c r="K86" s="41"/>
      <c r="L86" s="161">
        <v>420</v>
      </c>
      <c r="M86" s="77"/>
      <c r="N86" s="160">
        <v>126</v>
      </c>
      <c r="O86" s="160">
        <v>294</v>
      </c>
      <c r="P86" s="34" t="s">
        <v>86</v>
      </c>
      <c r="Q86" s="143"/>
      <c r="R86" s="43" t="s">
        <v>168</v>
      </c>
      <c r="S86" s="43" t="s">
        <v>172</v>
      </c>
      <c r="T86" s="44">
        <f t="shared" si="32"/>
      </c>
      <c r="U86" s="44">
        <f t="shared" si="33"/>
      </c>
      <c r="V86" s="44">
        <f t="shared" si="34"/>
      </c>
      <c r="W86" s="44">
        <f t="shared" si="35"/>
        <v>126</v>
      </c>
      <c r="X86" s="44">
        <f t="shared" si="36"/>
        <v>294</v>
      </c>
      <c r="Y86" s="44">
        <f t="shared" si="37"/>
      </c>
      <c r="Z86" s="44">
        <f t="shared" si="38"/>
      </c>
      <c r="AA86" s="44">
        <f t="shared" si="39"/>
      </c>
      <c r="AB86" s="44">
        <f t="shared" si="40"/>
      </c>
      <c r="AC86" s="78">
        <f t="shared" si="41"/>
      </c>
      <c r="AD86" s="44">
        <f t="shared" si="42"/>
      </c>
      <c r="AE86" s="45">
        <f t="shared" si="43"/>
      </c>
    </row>
    <row r="87" spans="1:31" ht="15">
      <c r="A87" s="243"/>
      <c r="B87" s="34">
        <v>61</v>
      </c>
      <c r="C87" s="152" t="s">
        <v>203</v>
      </c>
      <c r="D87" s="137" t="s">
        <v>257</v>
      </c>
      <c r="E87" s="139" t="s">
        <v>258</v>
      </c>
      <c r="F87" s="38"/>
      <c r="G87" s="156" t="s">
        <v>499</v>
      </c>
      <c r="H87" s="139" t="s">
        <v>41</v>
      </c>
      <c r="I87" s="159">
        <v>14</v>
      </c>
      <c r="J87" s="41"/>
      <c r="K87" s="41"/>
      <c r="L87" s="161">
        <v>1197</v>
      </c>
      <c r="M87" s="77"/>
      <c r="N87" s="160">
        <v>378</v>
      </c>
      <c r="O87" s="160">
        <v>819</v>
      </c>
      <c r="P87" s="34" t="s">
        <v>86</v>
      </c>
      <c r="Q87" s="143"/>
      <c r="R87" s="43" t="s">
        <v>168</v>
      </c>
      <c r="S87" s="43" t="s">
        <v>172</v>
      </c>
      <c r="T87" s="44">
        <f t="shared" si="32"/>
      </c>
      <c r="U87" s="44">
        <f t="shared" si="33"/>
      </c>
      <c r="V87" s="44">
        <f t="shared" si="34"/>
      </c>
      <c r="W87" s="44">
        <f t="shared" si="35"/>
        <v>378</v>
      </c>
      <c r="X87" s="44">
        <f t="shared" si="36"/>
        <v>819</v>
      </c>
      <c r="Y87" s="44">
        <f t="shared" si="37"/>
      </c>
      <c r="Z87" s="44">
        <f t="shared" si="38"/>
      </c>
      <c r="AA87" s="44">
        <f t="shared" si="39"/>
      </c>
      <c r="AB87" s="44">
        <f t="shared" si="40"/>
      </c>
      <c r="AC87" s="78">
        <f t="shared" si="41"/>
      </c>
      <c r="AD87" s="44">
        <f t="shared" si="42"/>
      </c>
      <c r="AE87" s="45">
        <f t="shared" si="43"/>
      </c>
    </row>
    <row r="88" spans="1:31" ht="15">
      <c r="A88" s="243"/>
      <c r="B88" s="34">
        <v>62</v>
      </c>
      <c r="C88" s="152" t="s">
        <v>204</v>
      </c>
      <c r="D88" s="137" t="s">
        <v>259</v>
      </c>
      <c r="E88" s="139" t="s">
        <v>260</v>
      </c>
      <c r="F88" s="38"/>
      <c r="G88" s="156" t="s">
        <v>500</v>
      </c>
      <c r="H88" s="139" t="s">
        <v>1</v>
      </c>
      <c r="I88" s="159">
        <v>14</v>
      </c>
      <c r="J88" s="41"/>
      <c r="K88" s="41"/>
      <c r="L88" s="161">
        <v>1464</v>
      </c>
      <c r="M88" s="161">
        <v>1464</v>
      </c>
      <c r="N88" s="162"/>
      <c r="O88" s="162"/>
      <c r="P88" s="34" t="s">
        <v>86</v>
      </c>
      <c r="Q88" s="143"/>
      <c r="R88" s="43" t="s">
        <v>168</v>
      </c>
      <c r="S88" s="43" t="s">
        <v>172</v>
      </c>
      <c r="T88" s="44">
        <f t="shared" si="32"/>
      </c>
      <c r="U88" s="44">
        <f t="shared" si="33"/>
        <v>1464</v>
      </c>
      <c r="V88" s="44">
        <f t="shared" si="34"/>
      </c>
      <c r="W88" s="44">
        <f t="shared" si="35"/>
      </c>
      <c r="X88" s="44">
        <f t="shared" si="36"/>
      </c>
      <c r="Y88" s="44">
        <f t="shared" si="37"/>
      </c>
      <c r="Z88" s="44">
        <f t="shared" si="38"/>
      </c>
      <c r="AA88" s="44">
        <f t="shared" si="39"/>
      </c>
      <c r="AB88" s="44">
        <f t="shared" si="40"/>
      </c>
      <c r="AC88" s="78">
        <f t="shared" si="41"/>
      </c>
      <c r="AD88" s="44">
        <f t="shared" si="42"/>
      </c>
      <c r="AE88" s="45">
        <f t="shared" si="43"/>
      </c>
    </row>
    <row r="89" spans="1:31" ht="15">
      <c r="A89" s="243"/>
      <c r="B89" s="34">
        <v>63</v>
      </c>
      <c r="C89" s="139" t="s">
        <v>205</v>
      </c>
      <c r="D89" s="137" t="s">
        <v>261</v>
      </c>
      <c r="E89" s="139" t="s">
        <v>262</v>
      </c>
      <c r="F89" s="38"/>
      <c r="G89" s="156" t="s">
        <v>501</v>
      </c>
      <c r="H89" s="139" t="s">
        <v>41</v>
      </c>
      <c r="I89" s="159">
        <v>7</v>
      </c>
      <c r="J89" s="41"/>
      <c r="K89" s="41"/>
      <c r="L89" s="161">
        <v>7</v>
      </c>
      <c r="M89" s="77"/>
      <c r="N89" s="160">
        <v>2</v>
      </c>
      <c r="O89" s="160">
        <v>5</v>
      </c>
      <c r="P89" s="34" t="s">
        <v>86</v>
      </c>
      <c r="Q89" s="143"/>
      <c r="R89" s="43" t="s">
        <v>168</v>
      </c>
      <c r="S89" s="43" t="s">
        <v>172</v>
      </c>
      <c r="T89" s="44">
        <f t="shared" si="32"/>
      </c>
      <c r="U89" s="44">
        <f t="shared" si="33"/>
      </c>
      <c r="V89" s="44">
        <f t="shared" si="34"/>
      </c>
      <c r="W89" s="44">
        <f t="shared" si="35"/>
        <v>2</v>
      </c>
      <c r="X89" s="44">
        <f t="shared" si="36"/>
        <v>5</v>
      </c>
      <c r="Y89" s="44">
        <f t="shared" si="37"/>
      </c>
      <c r="Z89" s="44">
        <f t="shared" si="38"/>
      </c>
      <c r="AA89" s="44">
        <f t="shared" si="39"/>
      </c>
      <c r="AB89" s="44">
        <f t="shared" si="40"/>
      </c>
      <c r="AC89" s="78">
        <f t="shared" si="41"/>
      </c>
      <c r="AD89" s="44">
        <f t="shared" si="42"/>
      </c>
      <c r="AE89" s="45">
        <f t="shared" si="43"/>
      </c>
    </row>
    <row r="90" spans="1:31" ht="15">
      <c r="A90" s="243"/>
      <c r="B90" s="34">
        <v>64</v>
      </c>
      <c r="C90" s="139" t="s">
        <v>205</v>
      </c>
      <c r="D90" s="137" t="s">
        <v>263</v>
      </c>
      <c r="E90" s="139" t="s">
        <v>264</v>
      </c>
      <c r="F90" s="38"/>
      <c r="G90" s="156" t="s">
        <v>502</v>
      </c>
      <c r="H90" s="139" t="s">
        <v>41</v>
      </c>
      <c r="I90" s="159">
        <v>7</v>
      </c>
      <c r="J90" s="41"/>
      <c r="K90" s="41"/>
      <c r="L90" s="161">
        <v>100</v>
      </c>
      <c r="M90" s="77"/>
      <c r="N90" s="160">
        <v>29</v>
      </c>
      <c r="O90" s="160">
        <v>71</v>
      </c>
      <c r="P90" s="34" t="s">
        <v>86</v>
      </c>
      <c r="Q90" s="143"/>
      <c r="R90" s="43" t="s">
        <v>168</v>
      </c>
      <c r="S90" s="43" t="s">
        <v>172</v>
      </c>
      <c r="T90" s="44">
        <f t="shared" si="32"/>
      </c>
      <c r="U90" s="44">
        <f t="shared" si="33"/>
      </c>
      <c r="V90" s="44">
        <f t="shared" si="34"/>
      </c>
      <c r="W90" s="44">
        <f t="shared" si="35"/>
        <v>29</v>
      </c>
      <c r="X90" s="44">
        <f t="shared" si="36"/>
        <v>71</v>
      </c>
      <c r="Y90" s="44">
        <f t="shared" si="37"/>
      </c>
      <c r="Z90" s="44">
        <f t="shared" si="38"/>
      </c>
      <c r="AA90" s="44">
        <f t="shared" si="39"/>
      </c>
      <c r="AB90" s="44">
        <f t="shared" si="40"/>
      </c>
      <c r="AC90" s="78">
        <f t="shared" si="41"/>
      </c>
      <c r="AD90" s="44">
        <f t="shared" si="42"/>
      </c>
      <c r="AE90" s="45">
        <f t="shared" si="43"/>
      </c>
    </row>
    <row r="91" spans="1:31" ht="15">
      <c r="A91" s="243"/>
      <c r="B91" s="34">
        <v>65</v>
      </c>
      <c r="C91" s="139" t="s">
        <v>205</v>
      </c>
      <c r="D91" s="137" t="s">
        <v>265</v>
      </c>
      <c r="E91" s="139" t="s">
        <v>266</v>
      </c>
      <c r="F91" s="38"/>
      <c r="G91" s="156" t="s">
        <v>503</v>
      </c>
      <c r="H91" s="139" t="s">
        <v>41</v>
      </c>
      <c r="I91" s="159">
        <v>7</v>
      </c>
      <c r="J91" s="41"/>
      <c r="K91" s="41"/>
      <c r="L91" s="161">
        <v>105</v>
      </c>
      <c r="M91" s="77"/>
      <c r="N91" s="160">
        <v>37</v>
      </c>
      <c r="O91" s="160">
        <v>68</v>
      </c>
      <c r="P91" s="34" t="s">
        <v>86</v>
      </c>
      <c r="Q91" s="143"/>
      <c r="R91" s="43" t="s">
        <v>168</v>
      </c>
      <c r="S91" s="43" t="s">
        <v>172</v>
      </c>
      <c r="T91" s="44">
        <f t="shared" si="32"/>
      </c>
      <c r="U91" s="44">
        <f t="shared" si="33"/>
      </c>
      <c r="V91" s="44">
        <f t="shared" si="34"/>
      </c>
      <c r="W91" s="44">
        <f t="shared" si="35"/>
        <v>37</v>
      </c>
      <c r="X91" s="44">
        <f t="shared" si="36"/>
        <v>68</v>
      </c>
      <c r="Y91" s="44">
        <f t="shared" si="37"/>
      </c>
      <c r="Z91" s="44">
        <f t="shared" si="38"/>
      </c>
      <c r="AA91" s="44">
        <f t="shared" si="39"/>
      </c>
      <c r="AB91" s="44">
        <f t="shared" si="40"/>
      </c>
      <c r="AC91" s="78">
        <f t="shared" si="41"/>
      </c>
      <c r="AD91" s="44">
        <f t="shared" si="42"/>
      </c>
      <c r="AE91" s="45">
        <f t="shared" si="43"/>
      </c>
    </row>
    <row r="92" spans="1:31" ht="15">
      <c r="A92" s="243"/>
      <c r="B92" s="34">
        <v>66</v>
      </c>
      <c r="C92" s="139" t="s">
        <v>205</v>
      </c>
      <c r="D92" s="137" t="s">
        <v>267</v>
      </c>
      <c r="E92" s="139" t="s">
        <v>268</v>
      </c>
      <c r="F92" s="38"/>
      <c r="G92" s="156" t="s">
        <v>493</v>
      </c>
      <c r="H92" s="139" t="s">
        <v>41</v>
      </c>
      <c r="I92" s="159">
        <v>7</v>
      </c>
      <c r="J92" s="41"/>
      <c r="K92" s="41"/>
      <c r="L92" s="161">
        <v>151</v>
      </c>
      <c r="M92" s="77"/>
      <c r="N92" s="160">
        <v>60</v>
      </c>
      <c r="O92" s="160">
        <v>91</v>
      </c>
      <c r="P92" s="34" t="s">
        <v>86</v>
      </c>
      <c r="Q92" s="143"/>
      <c r="R92" s="43" t="s">
        <v>168</v>
      </c>
      <c r="S92" s="43" t="s">
        <v>172</v>
      </c>
      <c r="T92" s="44">
        <f t="shared" si="32"/>
      </c>
      <c r="U92" s="44">
        <f t="shared" si="33"/>
      </c>
      <c r="V92" s="44">
        <f t="shared" si="34"/>
      </c>
      <c r="W92" s="44">
        <f t="shared" si="35"/>
        <v>60</v>
      </c>
      <c r="X92" s="44">
        <f t="shared" si="36"/>
        <v>91</v>
      </c>
      <c r="Y92" s="44">
        <f t="shared" si="37"/>
      </c>
      <c r="Z92" s="44">
        <f t="shared" si="38"/>
      </c>
      <c r="AA92" s="44">
        <f t="shared" si="39"/>
      </c>
      <c r="AB92" s="44">
        <f t="shared" si="40"/>
      </c>
      <c r="AC92" s="78">
        <f t="shared" si="41"/>
      </c>
      <c r="AD92" s="44">
        <f t="shared" si="42"/>
      </c>
      <c r="AE92" s="45">
        <f t="shared" si="43"/>
      </c>
    </row>
    <row r="93" spans="1:31" ht="15">
      <c r="A93" s="243"/>
      <c r="B93" s="34">
        <v>67</v>
      </c>
      <c r="C93" s="139" t="s">
        <v>205</v>
      </c>
      <c r="D93" s="137" t="s">
        <v>269</v>
      </c>
      <c r="E93" s="139" t="s">
        <v>270</v>
      </c>
      <c r="F93" s="38"/>
      <c r="G93" s="156" t="s">
        <v>504</v>
      </c>
      <c r="H93" s="139" t="s">
        <v>41</v>
      </c>
      <c r="I93" s="159">
        <v>4</v>
      </c>
      <c r="J93" s="41"/>
      <c r="K93" s="41"/>
      <c r="L93" s="161">
        <v>1180</v>
      </c>
      <c r="M93" s="77"/>
      <c r="N93" s="160">
        <v>497</v>
      </c>
      <c r="O93" s="160">
        <v>683</v>
      </c>
      <c r="P93" s="34" t="s">
        <v>86</v>
      </c>
      <c r="Q93" s="143"/>
      <c r="R93" s="43" t="s">
        <v>168</v>
      </c>
      <c r="S93" s="43" t="s">
        <v>172</v>
      </c>
      <c r="T93" s="44">
        <f t="shared" si="32"/>
      </c>
      <c r="U93" s="44">
        <f t="shared" si="33"/>
      </c>
      <c r="V93" s="44">
        <f t="shared" si="34"/>
      </c>
      <c r="W93" s="44">
        <f t="shared" si="35"/>
        <v>497</v>
      </c>
      <c r="X93" s="44">
        <f t="shared" si="36"/>
        <v>683</v>
      </c>
      <c r="Y93" s="44">
        <f t="shared" si="37"/>
      </c>
      <c r="Z93" s="44">
        <f t="shared" si="38"/>
      </c>
      <c r="AA93" s="44">
        <f t="shared" si="39"/>
      </c>
      <c r="AB93" s="44">
        <f t="shared" si="40"/>
      </c>
      <c r="AC93" s="78">
        <f t="shared" si="41"/>
      </c>
      <c r="AD93" s="44">
        <f t="shared" si="42"/>
      </c>
      <c r="AE93" s="45">
        <f t="shared" si="43"/>
      </c>
    </row>
    <row r="94" spans="1:31" ht="15">
      <c r="A94" s="243"/>
      <c r="B94" s="34">
        <v>68</v>
      </c>
      <c r="C94" s="139" t="s">
        <v>205</v>
      </c>
      <c r="D94" s="137" t="s">
        <v>271</v>
      </c>
      <c r="E94" s="139" t="s">
        <v>272</v>
      </c>
      <c r="F94" s="38"/>
      <c r="G94" s="156" t="s">
        <v>505</v>
      </c>
      <c r="H94" s="139" t="s">
        <v>41</v>
      </c>
      <c r="I94" s="159">
        <v>14</v>
      </c>
      <c r="J94" s="41"/>
      <c r="K94" s="41"/>
      <c r="L94" s="161">
        <v>2587</v>
      </c>
      <c r="M94" s="77"/>
      <c r="N94" s="160">
        <v>878</v>
      </c>
      <c r="O94" s="160">
        <v>1709</v>
      </c>
      <c r="P94" s="34" t="s">
        <v>86</v>
      </c>
      <c r="Q94" s="143"/>
      <c r="R94" s="43" t="s">
        <v>168</v>
      </c>
      <c r="S94" s="43" t="s">
        <v>172</v>
      </c>
      <c r="T94" s="44">
        <f t="shared" si="32"/>
      </c>
      <c r="U94" s="44">
        <f t="shared" si="33"/>
      </c>
      <c r="V94" s="44">
        <f t="shared" si="34"/>
      </c>
      <c r="W94" s="44">
        <f t="shared" si="35"/>
        <v>878</v>
      </c>
      <c r="X94" s="44">
        <f t="shared" si="36"/>
        <v>1709</v>
      </c>
      <c r="Y94" s="44">
        <f t="shared" si="37"/>
      </c>
      <c r="Z94" s="44">
        <f t="shared" si="38"/>
      </c>
      <c r="AA94" s="44">
        <f t="shared" si="39"/>
      </c>
      <c r="AB94" s="44">
        <f t="shared" si="40"/>
      </c>
      <c r="AC94" s="78">
        <f t="shared" si="41"/>
      </c>
      <c r="AD94" s="44">
        <f t="shared" si="42"/>
      </c>
      <c r="AE94" s="45">
        <f t="shared" si="43"/>
      </c>
    </row>
    <row r="95" spans="1:31" ht="15">
      <c r="A95" s="243"/>
      <c r="B95" s="34">
        <v>69</v>
      </c>
      <c r="C95" s="139" t="s">
        <v>205</v>
      </c>
      <c r="D95" s="137" t="s">
        <v>273</v>
      </c>
      <c r="E95" s="139" t="s">
        <v>274</v>
      </c>
      <c r="F95" s="38"/>
      <c r="G95" s="156" t="s">
        <v>506</v>
      </c>
      <c r="H95" s="139" t="s">
        <v>41</v>
      </c>
      <c r="I95" s="159">
        <v>7</v>
      </c>
      <c r="J95" s="41"/>
      <c r="K95" s="41"/>
      <c r="L95" s="161">
        <v>343</v>
      </c>
      <c r="M95" s="77"/>
      <c r="N95" s="160">
        <v>103</v>
      </c>
      <c r="O95" s="160">
        <v>240</v>
      </c>
      <c r="P95" s="34" t="s">
        <v>86</v>
      </c>
      <c r="Q95" s="143"/>
      <c r="R95" s="43" t="s">
        <v>168</v>
      </c>
      <c r="S95" s="43" t="s">
        <v>172</v>
      </c>
      <c r="T95" s="44">
        <f t="shared" si="32"/>
      </c>
      <c r="U95" s="44">
        <f t="shared" si="33"/>
      </c>
      <c r="V95" s="44">
        <f t="shared" si="34"/>
      </c>
      <c r="W95" s="44">
        <f t="shared" si="35"/>
        <v>103</v>
      </c>
      <c r="X95" s="44">
        <f t="shared" si="36"/>
        <v>240</v>
      </c>
      <c r="Y95" s="44">
        <f t="shared" si="37"/>
      </c>
      <c r="Z95" s="44">
        <f t="shared" si="38"/>
      </c>
      <c r="AA95" s="44">
        <f t="shared" si="39"/>
      </c>
      <c r="AB95" s="44">
        <f t="shared" si="40"/>
      </c>
      <c r="AC95" s="78">
        <f t="shared" si="41"/>
      </c>
      <c r="AD95" s="44">
        <f t="shared" si="42"/>
      </c>
      <c r="AE95" s="45">
        <f t="shared" si="43"/>
      </c>
    </row>
    <row r="96" spans="1:31" ht="15">
      <c r="A96" s="243"/>
      <c r="B96" s="34">
        <v>70</v>
      </c>
      <c r="C96" s="139" t="s">
        <v>205</v>
      </c>
      <c r="D96" s="137" t="s">
        <v>275</v>
      </c>
      <c r="E96" s="139">
        <v>60061954</v>
      </c>
      <c r="F96" s="38"/>
      <c r="G96" s="156" t="s">
        <v>507</v>
      </c>
      <c r="H96" s="139" t="s">
        <v>1</v>
      </c>
      <c r="I96" s="159">
        <v>4</v>
      </c>
      <c r="J96" s="41"/>
      <c r="K96" s="41"/>
      <c r="L96" s="161">
        <v>100</v>
      </c>
      <c r="M96" s="161">
        <v>100</v>
      </c>
      <c r="N96" s="162"/>
      <c r="O96" s="162"/>
      <c r="P96" s="34" t="s">
        <v>86</v>
      </c>
      <c r="Q96" s="143"/>
      <c r="R96" s="43" t="s">
        <v>168</v>
      </c>
      <c r="S96" s="43" t="s">
        <v>172</v>
      </c>
      <c r="T96" s="44">
        <f t="shared" si="32"/>
      </c>
      <c r="U96" s="44">
        <f t="shared" si="33"/>
        <v>100</v>
      </c>
      <c r="V96" s="44">
        <f t="shared" si="34"/>
      </c>
      <c r="W96" s="44">
        <f t="shared" si="35"/>
      </c>
      <c r="X96" s="44">
        <f t="shared" si="36"/>
      </c>
      <c r="Y96" s="44">
        <f t="shared" si="37"/>
      </c>
      <c r="Z96" s="44">
        <f t="shared" si="38"/>
      </c>
      <c r="AA96" s="44">
        <f t="shared" si="39"/>
      </c>
      <c r="AB96" s="44">
        <f t="shared" si="40"/>
      </c>
      <c r="AC96" s="78">
        <f t="shared" si="41"/>
      </c>
      <c r="AD96" s="44">
        <f t="shared" si="42"/>
      </c>
      <c r="AE96" s="45">
        <f t="shared" si="43"/>
      </c>
    </row>
    <row r="97" spans="1:31" ht="15">
      <c r="A97" s="243"/>
      <c r="B97" s="34">
        <v>71</v>
      </c>
      <c r="C97" s="139" t="s">
        <v>206</v>
      </c>
      <c r="D97" s="137" t="s">
        <v>276</v>
      </c>
      <c r="E97" s="139" t="s">
        <v>277</v>
      </c>
      <c r="F97" s="38"/>
      <c r="G97" s="156" t="s">
        <v>508</v>
      </c>
      <c r="H97" s="139" t="s">
        <v>41</v>
      </c>
      <c r="I97" s="159">
        <v>7</v>
      </c>
      <c r="J97" s="41"/>
      <c r="K97" s="41"/>
      <c r="L97" s="161">
        <v>84</v>
      </c>
      <c r="M97" s="77"/>
      <c r="N97" s="160">
        <v>42</v>
      </c>
      <c r="O97" s="160">
        <v>42</v>
      </c>
      <c r="P97" s="34" t="s">
        <v>86</v>
      </c>
      <c r="Q97" s="143"/>
      <c r="R97" s="43" t="s">
        <v>168</v>
      </c>
      <c r="S97" s="43" t="s">
        <v>172</v>
      </c>
      <c r="T97" s="44">
        <f t="shared" si="32"/>
      </c>
      <c r="U97" s="44">
        <f t="shared" si="33"/>
      </c>
      <c r="V97" s="44">
        <f t="shared" si="34"/>
      </c>
      <c r="W97" s="44">
        <f t="shared" si="35"/>
        <v>42</v>
      </c>
      <c r="X97" s="44">
        <f t="shared" si="36"/>
        <v>42</v>
      </c>
      <c r="Y97" s="44">
        <f t="shared" si="37"/>
      </c>
      <c r="Z97" s="44">
        <f t="shared" si="38"/>
      </c>
      <c r="AA97" s="44">
        <f t="shared" si="39"/>
      </c>
      <c r="AB97" s="44">
        <f t="shared" si="40"/>
      </c>
      <c r="AC97" s="78">
        <f t="shared" si="41"/>
      </c>
      <c r="AD97" s="44">
        <f t="shared" si="42"/>
      </c>
      <c r="AE97" s="45">
        <f t="shared" si="43"/>
      </c>
    </row>
    <row r="98" spans="1:31" ht="15">
      <c r="A98" s="243"/>
      <c r="B98" s="34">
        <v>72</v>
      </c>
      <c r="C98" s="139" t="s">
        <v>205</v>
      </c>
      <c r="D98" s="137" t="s">
        <v>278</v>
      </c>
      <c r="E98" s="139" t="s">
        <v>279</v>
      </c>
      <c r="F98" s="38"/>
      <c r="G98" s="156" t="s">
        <v>509</v>
      </c>
      <c r="H98" s="139" t="s">
        <v>41</v>
      </c>
      <c r="I98" s="159">
        <v>7</v>
      </c>
      <c r="J98" s="41"/>
      <c r="K98" s="41"/>
      <c r="L98" s="161">
        <v>2062</v>
      </c>
      <c r="M98" s="77"/>
      <c r="N98" s="160">
        <v>412</v>
      </c>
      <c r="O98" s="160">
        <v>1650</v>
      </c>
      <c r="P98" s="34" t="s">
        <v>86</v>
      </c>
      <c r="Q98" s="143"/>
      <c r="R98" s="43" t="s">
        <v>168</v>
      </c>
      <c r="S98" s="43" t="s">
        <v>172</v>
      </c>
      <c r="T98" s="44">
        <f t="shared" si="32"/>
      </c>
      <c r="U98" s="44">
        <f t="shared" si="33"/>
      </c>
      <c r="V98" s="44">
        <f t="shared" si="34"/>
      </c>
      <c r="W98" s="44">
        <f t="shared" si="35"/>
        <v>412</v>
      </c>
      <c r="X98" s="44">
        <f t="shared" si="36"/>
        <v>1650</v>
      </c>
      <c r="Y98" s="44">
        <f t="shared" si="37"/>
      </c>
      <c r="Z98" s="44">
        <f t="shared" si="38"/>
      </c>
      <c r="AA98" s="44">
        <f t="shared" si="39"/>
      </c>
      <c r="AB98" s="44">
        <f t="shared" si="40"/>
      </c>
      <c r="AC98" s="78">
        <f t="shared" si="41"/>
      </c>
      <c r="AD98" s="44">
        <f t="shared" si="42"/>
      </c>
      <c r="AE98" s="45">
        <f t="shared" si="43"/>
      </c>
    </row>
    <row r="99" spans="1:31" ht="15">
      <c r="A99" s="243"/>
      <c r="B99" s="34">
        <v>73</v>
      </c>
      <c r="C99" s="139" t="s">
        <v>205</v>
      </c>
      <c r="D99" s="137" t="s">
        <v>280</v>
      </c>
      <c r="E99" s="139" t="s">
        <v>281</v>
      </c>
      <c r="F99" s="38"/>
      <c r="G99" s="156" t="s">
        <v>491</v>
      </c>
      <c r="H99" s="139" t="s">
        <v>1</v>
      </c>
      <c r="I99" s="159">
        <v>17</v>
      </c>
      <c r="J99" s="41"/>
      <c r="K99" s="41"/>
      <c r="L99" s="161">
        <v>100</v>
      </c>
      <c r="M99" s="161">
        <v>100</v>
      </c>
      <c r="N99" s="162"/>
      <c r="O99" s="162"/>
      <c r="P99" s="34" t="s">
        <v>86</v>
      </c>
      <c r="Q99" s="143"/>
      <c r="R99" s="43" t="s">
        <v>168</v>
      </c>
      <c r="S99" s="43" t="s">
        <v>172</v>
      </c>
      <c r="T99" s="44">
        <f aca="true" t="shared" si="44" ref="T99:T130">IF(H99="G11",M99,"")</f>
      </c>
      <c r="U99" s="44">
        <f aca="true" t="shared" si="45" ref="U99:U130">IF(H99="C11",M99,"")</f>
        <v>100</v>
      </c>
      <c r="V99" s="44">
        <f aca="true" t="shared" si="46" ref="V99:V130">IF(H99="C21",M99,"")</f>
      </c>
      <c r="W99" s="44">
        <f aca="true" t="shared" si="47" ref="W99:W130">IF(H99="C12a",N99,"")</f>
      </c>
      <c r="X99" s="44">
        <f aca="true" t="shared" si="48" ref="X99:X130">IF(H99="C12a",O99,"")</f>
      </c>
      <c r="Y99" s="44">
        <f aca="true" t="shared" si="49" ref="Y99:Y130">IF(H99="C12b",N99,"")</f>
      </c>
      <c r="Z99" s="44">
        <f aca="true" t="shared" si="50" ref="Z99:Z130">IF(H99="C12b",O99,"")</f>
      </c>
      <c r="AA99" s="44">
        <f aca="true" t="shared" si="51" ref="AA99:AA119">IF(H99="c12w",N99,"")</f>
      </c>
      <c r="AB99" s="44">
        <f aca="true" t="shared" si="52" ref="AB99:AB119">IF(I99="c12w",O99,"")</f>
      </c>
      <c r="AC99" s="78">
        <f aca="true" t="shared" si="53" ref="AC99:AC130">IF(H99="C22a",N99,"")</f>
      </c>
      <c r="AD99" s="44">
        <f aca="true" t="shared" si="54" ref="AD99:AD130">IF(H99="C22a",O99,"")</f>
      </c>
      <c r="AE99" s="45">
        <f aca="true" t="shared" si="55" ref="AE99:AE130">IF(H99="C11o",M99,"")</f>
      </c>
    </row>
    <row r="100" spans="1:31" ht="15">
      <c r="A100" s="243"/>
      <c r="B100" s="34">
        <v>74</v>
      </c>
      <c r="C100" s="139" t="s">
        <v>205</v>
      </c>
      <c r="D100" s="137" t="s">
        <v>282</v>
      </c>
      <c r="E100" s="139" t="s">
        <v>283</v>
      </c>
      <c r="F100" s="38"/>
      <c r="G100" s="156" t="s">
        <v>510</v>
      </c>
      <c r="H100" s="139" t="s">
        <v>1</v>
      </c>
      <c r="I100" s="159">
        <v>17</v>
      </c>
      <c r="J100" s="41"/>
      <c r="K100" s="41"/>
      <c r="L100" s="161">
        <v>450</v>
      </c>
      <c r="M100" s="161">
        <v>450</v>
      </c>
      <c r="N100" s="162"/>
      <c r="O100" s="162"/>
      <c r="P100" s="34" t="s">
        <v>86</v>
      </c>
      <c r="Q100" s="143"/>
      <c r="R100" s="43" t="s">
        <v>168</v>
      </c>
      <c r="S100" s="43" t="s">
        <v>172</v>
      </c>
      <c r="T100" s="44">
        <f t="shared" si="44"/>
      </c>
      <c r="U100" s="44">
        <f t="shared" si="45"/>
        <v>450</v>
      </c>
      <c r="V100" s="44">
        <f t="shared" si="46"/>
      </c>
      <c r="W100" s="44">
        <f t="shared" si="47"/>
      </c>
      <c r="X100" s="44">
        <f t="shared" si="48"/>
      </c>
      <c r="Y100" s="44">
        <f t="shared" si="49"/>
      </c>
      <c r="Z100" s="44">
        <f t="shared" si="50"/>
      </c>
      <c r="AA100" s="44">
        <f t="shared" si="51"/>
      </c>
      <c r="AB100" s="44">
        <f t="shared" si="52"/>
      </c>
      <c r="AC100" s="78">
        <f t="shared" si="53"/>
      </c>
      <c r="AD100" s="44">
        <f t="shared" si="54"/>
      </c>
      <c r="AE100" s="45">
        <f t="shared" si="55"/>
      </c>
    </row>
    <row r="101" spans="1:31" ht="15">
      <c r="A101" s="243"/>
      <c r="B101" s="34">
        <v>75</v>
      </c>
      <c r="C101" s="139" t="s">
        <v>207</v>
      </c>
      <c r="D101" s="137" t="s">
        <v>284</v>
      </c>
      <c r="E101" s="139">
        <v>50431495</v>
      </c>
      <c r="F101" s="38"/>
      <c r="G101" s="156" t="s">
        <v>511</v>
      </c>
      <c r="H101" s="139" t="s">
        <v>41</v>
      </c>
      <c r="I101" s="159">
        <v>25</v>
      </c>
      <c r="J101" s="41"/>
      <c r="K101" s="41"/>
      <c r="L101" s="161">
        <v>26810</v>
      </c>
      <c r="M101" s="77"/>
      <c r="N101" s="160">
        <v>5593</v>
      </c>
      <c r="O101" s="160">
        <v>21217</v>
      </c>
      <c r="P101" s="34" t="s">
        <v>86</v>
      </c>
      <c r="Q101" s="143"/>
      <c r="R101" s="43" t="s">
        <v>168</v>
      </c>
      <c r="S101" s="43" t="s">
        <v>172</v>
      </c>
      <c r="T101" s="44">
        <f t="shared" si="44"/>
      </c>
      <c r="U101" s="44">
        <f t="shared" si="45"/>
      </c>
      <c r="V101" s="44">
        <f t="shared" si="46"/>
      </c>
      <c r="W101" s="44">
        <f t="shared" si="47"/>
        <v>5593</v>
      </c>
      <c r="X101" s="44">
        <f t="shared" si="48"/>
        <v>21217</v>
      </c>
      <c r="Y101" s="44">
        <f t="shared" si="49"/>
      </c>
      <c r="Z101" s="44">
        <f t="shared" si="50"/>
      </c>
      <c r="AA101" s="44">
        <f t="shared" si="51"/>
      </c>
      <c r="AB101" s="44">
        <f t="shared" si="52"/>
      </c>
      <c r="AC101" s="78">
        <f t="shared" si="53"/>
      </c>
      <c r="AD101" s="44">
        <f t="shared" si="54"/>
      </c>
      <c r="AE101" s="45">
        <f t="shared" si="55"/>
      </c>
    </row>
    <row r="102" spans="1:31" ht="15">
      <c r="A102" s="243"/>
      <c r="B102" s="34">
        <v>76</v>
      </c>
      <c r="C102" s="139" t="s">
        <v>207</v>
      </c>
      <c r="D102" s="137" t="s">
        <v>285</v>
      </c>
      <c r="E102" s="139">
        <v>50431299</v>
      </c>
      <c r="F102" s="38"/>
      <c r="G102" s="156" t="s">
        <v>512</v>
      </c>
      <c r="H102" s="139" t="s">
        <v>41</v>
      </c>
      <c r="I102" s="159">
        <v>28</v>
      </c>
      <c r="J102" s="41"/>
      <c r="K102" s="41"/>
      <c r="L102" s="161">
        <v>23818</v>
      </c>
      <c r="M102" s="77"/>
      <c r="N102" s="160">
        <v>6706</v>
      </c>
      <c r="O102" s="160">
        <v>17112</v>
      </c>
      <c r="P102" s="34" t="s">
        <v>86</v>
      </c>
      <c r="Q102" s="143"/>
      <c r="R102" s="43" t="s">
        <v>168</v>
      </c>
      <c r="S102" s="43" t="s">
        <v>172</v>
      </c>
      <c r="T102" s="44">
        <f t="shared" si="44"/>
      </c>
      <c r="U102" s="44">
        <f t="shared" si="45"/>
      </c>
      <c r="V102" s="44">
        <f t="shared" si="46"/>
      </c>
      <c r="W102" s="44">
        <f t="shared" si="47"/>
        <v>6706</v>
      </c>
      <c r="X102" s="44">
        <f t="shared" si="48"/>
        <v>17112</v>
      </c>
      <c r="Y102" s="44">
        <f t="shared" si="49"/>
      </c>
      <c r="Z102" s="44">
        <f t="shared" si="50"/>
      </c>
      <c r="AA102" s="44">
        <f t="shared" si="51"/>
      </c>
      <c r="AB102" s="44">
        <f t="shared" si="52"/>
      </c>
      <c r="AC102" s="78">
        <f t="shared" si="53"/>
      </c>
      <c r="AD102" s="44">
        <f t="shared" si="54"/>
      </c>
      <c r="AE102" s="45">
        <f t="shared" si="55"/>
      </c>
    </row>
    <row r="103" spans="1:31" ht="15">
      <c r="A103" s="243"/>
      <c r="B103" s="34">
        <v>77</v>
      </c>
      <c r="C103" s="139" t="s">
        <v>207</v>
      </c>
      <c r="D103" s="137" t="s">
        <v>286</v>
      </c>
      <c r="E103" s="139" t="s">
        <v>287</v>
      </c>
      <c r="F103" s="38"/>
      <c r="G103" s="156" t="s">
        <v>513</v>
      </c>
      <c r="H103" s="139" t="s">
        <v>41</v>
      </c>
      <c r="I103" s="159">
        <v>30</v>
      </c>
      <c r="J103" s="41"/>
      <c r="K103" s="41"/>
      <c r="L103" s="161">
        <v>22635</v>
      </c>
      <c r="M103" s="77"/>
      <c r="N103" s="160">
        <v>4707</v>
      </c>
      <c r="O103" s="160">
        <v>17928</v>
      </c>
      <c r="P103" s="34" t="s">
        <v>86</v>
      </c>
      <c r="Q103" s="143"/>
      <c r="R103" s="43" t="s">
        <v>168</v>
      </c>
      <c r="S103" s="43" t="s">
        <v>172</v>
      </c>
      <c r="T103" s="44">
        <f t="shared" si="44"/>
      </c>
      <c r="U103" s="44">
        <f t="shared" si="45"/>
      </c>
      <c r="V103" s="44">
        <f t="shared" si="46"/>
      </c>
      <c r="W103" s="44">
        <f t="shared" si="47"/>
        <v>4707</v>
      </c>
      <c r="X103" s="44">
        <f t="shared" si="48"/>
        <v>17928</v>
      </c>
      <c r="Y103" s="44">
        <f t="shared" si="49"/>
      </c>
      <c r="Z103" s="44">
        <f t="shared" si="50"/>
      </c>
      <c r="AA103" s="44">
        <f t="shared" si="51"/>
      </c>
      <c r="AB103" s="44">
        <f t="shared" si="52"/>
      </c>
      <c r="AC103" s="78">
        <f t="shared" si="53"/>
      </c>
      <c r="AD103" s="44">
        <f t="shared" si="54"/>
      </c>
      <c r="AE103" s="45">
        <f t="shared" si="55"/>
      </c>
    </row>
    <row r="104" spans="1:31" ht="15">
      <c r="A104" s="243"/>
      <c r="B104" s="34">
        <v>78</v>
      </c>
      <c r="C104" s="139" t="s">
        <v>207</v>
      </c>
      <c r="D104" s="137" t="s">
        <v>288</v>
      </c>
      <c r="E104" s="139" t="s">
        <v>289</v>
      </c>
      <c r="F104" s="38"/>
      <c r="G104" s="156" t="s">
        <v>514</v>
      </c>
      <c r="H104" s="139" t="s">
        <v>41</v>
      </c>
      <c r="I104" s="159">
        <v>28</v>
      </c>
      <c r="J104" s="41"/>
      <c r="K104" s="41"/>
      <c r="L104" s="161">
        <v>26170</v>
      </c>
      <c r="M104" s="77"/>
      <c r="N104" s="160">
        <v>5996</v>
      </c>
      <c r="O104" s="160">
        <v>20174</v>
      </c>
      <c r="P104" s="34" t="s">
        <v>86</v>
      </c>
      <c r="Q104" s="143"/>
      <c r="R104" s="43" t="s">
        <v>168</v>
      </c>
      <c r="S104" s="43" t="s">
        <v>172</v>
      </c>
      <c r="T104" s="44">
        <f t="shared" si="44"/>
      </c>
      <c r="U104" s="44">
        <f t="shared" si="45"/>
      </c>
      <c r="V104" s="44">
        <f t="shared" si="46"/>
      </c>
      <c r="W104" s="44">
        <f t="shared" si="47"/>
        <v>5996</v>
      </c>
      <c r="X104" s="44">
        <f t="shared" si="48"/>
        <v>20174</v>
      </c>
      <c r="Y104" s="44">
        <f t="shared" si="49"/>
      </c>
      <c r="Z104" s="44">
        <f t="shared" si="50"/>
      </c>
      <c r="AA104" s="44">
        <f t="shared" si="51"/>
      </c>
      <c r="AB104" s="44">
        <f t="shared" si="52"/>
      </c>
      <c r="AC104" s="78">
        <f t="shared" si="53"/>
      </c>
      <c r="AD104" s="44">
        <f t="shared" si="54"/>
      </c>
      <c r="AE104" s="45">
        <f t="shared" si="55"/>
      </c>
    </row>
    <row r="105" spans="1:31" ht="15">
      <c r="A105" s="243"/>
      <c r="B105" s="34">
        <v>79</v>
      </c>
      <c r="C105" s="139" t="s">
        <v>207</v>
      </c>
      <c r="D105" s="137" t="s">
        <v>290</v>
      </c>
      <c r="E105" s="139" t="s">
        <v>291</v>
      </c>
      <c r="F105" s="38"/>
      <c r="G105" s="156" t="s">
        <v>515</v>
      </c>
      <c r="H105" s="139" t="s">
        <v>41</v>
      </c>
      <c r="I105" s="159">
        <v>38</v>
      </c>
      <c r="J105" s="41"/>
      <c r="K105" s="41"/>
      <c r="L105" s="161">
        <v>42147</v>
      </c>
      <c r="M105" s="77"/>
      <c r="N105" s="160">
        <v>10387</v>
      </c>
      <c r="O105" s="160">
        <v>31760</v>
      </c>
      <c r="P105" s="34" t="s">
        <v>86</v>
      </c>
      <c r="Q105" s="143"/>
      <c r="R105" s="43" t="s">
        <v>168</v>
      </c>
      <c r="S105" s="43" t="s">
        <v>172</v>
      </c>
      <c r="T105" s="44">
        <f t="shared" si="44"/>
      </c>
      <c r="U105" s="44">
        <f t="shared" si="45"/>
      </c>
      <c r="V105" s="44">
        <f t="shared" si="46"/>
      </c>
      <c r="W105" s="44">
        <f t="shared" si="47"/>
        <v>10387</v>
      </c>
      <c r="X105" s="44">
        <f t="shared" si="48"/>
        <v>31760</v>
      </c>
      <c r="Y105" s="44">
        <f t="shared" si="49"/>
      </c>
      <c r="Z105" s="44">
        <f t="shared" si="50"/>
      </c>
      <c r="AA105" s="44">
        <f t="shared" si="51"/>
      </c>
      <c r="AB105" s="44">
        <f t="shared" si="52"/>
      </c>
      <c r="AC105" s="78">
        <f t="shared" si="53"/>
      </c>
      <c r="AD105" s="44">
        <f t="shared" si="54"/>
      </c>
      <c r="AE105" s="45">
        <f t="shared" si="55"/>
      </c>
    </row>
    <row r="106" spans="1:31" ht="15">
      <c r="A106" s="243"/>
      <c r="B106" s="34">
        <v>80</v>
      </c>
      <c r="C106" s="139" t="s">
        <v>208</v>
      </c>
      <c r="D106" s="137" t="s">
        <v>292</v>
      </c>
      <c r="E106" s="139" t="s">
        <v>293</v>
      </c>
      <c r="F106" s="38"/>
      <c r="G106" s="156" t="s">
        <v>516</v>
      </c>
      <c r="H106" s="139" t="s">
        <v>1</v>
      </c>
      <c r="I106" s="159">
        <v>17</v>
      </c>
      <c r="J106" s="41"/>
      <c r="K106" s="41"/>
      <c r="L106" s="161">
        <v>1684</v>
      </c>
      <c r="M106" s="161">
        <v>1684</v>
      </c>
      <c r="N106" s="162"/>
      <c r="O106" s="162"/>
      <c r="P106" s="34" t="s">
        <v>86</v>
      </c>
      <c r="Q106" s="143"/>
      <c r="R106" s="43" t="s">
        <v>168</v>
      </c>
      <c r="S106" s="43" t="s">
        <v>172</v>
      </c>
      <c r="T106" s="44">
        <f t="shared" si="44"/>
      </c>
      <c r="U106" s="44">
        <f t="shared" si="45"/>
        <v>1684</v>
      </c>
      <c r="V106" s="44">
        <f t="shared" si="46"/>
      </c>
      <c r="W106" s="44">
        <f t="shared" si="47"/>
      </c>
      <c r="X106" s="44">
        <f t="shared" si="48"/>
      </c>
      <c r="Y106" s="44">
        <f t="shared" si="49"/>
      </c>
      <c r="Z106" s="44">
        <f t="shared" si="50"/>
      </c>
      <c r="AA106" s="44">
        <f t="shared" si="51"/>
      </c>
      <c r="AB106" s="44">
        <f t="shared" si="52"/>
      </c>
      <c r="AC106" s="78">
        <f t="shared" si="53"/>
      </c>
      <c r="AD106" s="44">
        <f t="shared" si="54"/>
      </c>
      <c r="AE106" s="45">
        <f t="shared" si="55"/>
      </c>
    </row>
    <row r="107" spans="1:31" ht="15">
      <c r="A107" s="243"/>
      <c r="B107" s="34">
        <v>81</v>
      </c>
      <c r="C107" s="139" t="s">
        <v>208</v>
      </c>
      <c r="D107" s="137" t="s">
        <v>294</v>
      </c>
      <c r="E107" s="139">
        <v>3419214</v>
      </c>
      <c r="F107" s="38"/>
      <c r="G107" s="156" t="s">
        <v>517</v>
      </c>
      <c r="H107" s="139" t="s">
        <v>1</v>
      </c>
      <c r="I107" s="159">
        <v>40</v>
      </c>
      <c r="J107" s="41"/>
      <c r="K107" s="41"/>
      <c r="L107" s="161">
        <v>47820</v>
      </c>
      <c r="M107" s="161">
        <v>47820</v>
      </c>
      <c r="N107" s="162"/>
      <c r="O107" s="162"/>
      <c r="P107" s="34" t="s">
        <v>86</v>
      </c>
      <c r="Q107" s="143"/>
      <c r="R107" s="43" t="s">
        <v>168</v>
      </c>
      <c r="S107" s="43" t="s">
        <v>172</v>
      </c>
      <c r="T107" s="44">
        <f t="shared" si="44"/>
      </c>
      <c r="U107" s="44">
        <f t="shared" si="45"/>
        <v>47820</v>
      </c>
      <c r="V107" s="44">
        <f t="shared" si="46"/>
      </c>
      <c r="W107" s="44">
        <f t="shared" si="47"/>
      </c>
      <c r="X107" s="44">
        <f t="shared" si="48"/>
      </c>
      <c r="Y107" s="44">
        <f t="shared" si="49"/>
      </c>
      <c r="Z107" s="44">
        <f t="shared" si="50"/>
      </c>
      <c r="AA107" s="44">
        <f t="shared" si="51"/>
      </c>
      <c r="AB107" s="44">
        <f t="shared" si="52"/>
      </c>
      <c r="AC107" s="78">
        <f t="shared" si="53"/>
      </c>
      <c r="AD107" s="44">
        <f t="shared" si="54"/>
      </c>
      <c r="AE107" s="45">
        <f t="shared" si="55"/>
      </c>
    </row>
    <row r="108" spans="1:31" ht="15">
      <c r="A108" s="243"/>
      <c r="B108" s="34">
        <v>82</v>
      </c>
      <c r="C108" s="139" t="s">
        <v>209</v>
      </c>
      <c r="D108" s="137" t="s">
        <v>295</v>
      </c>
      <c r="E108" s="153">
        <v>98493915</v>
      </c>
      <c r="F108" s="38"/>
      <c r="G108" s="156" t="s">
        <v>479</v>
      </c>
      <c r="H108" s="139" t="s">
        <v>1</v>
      </c>
      <c r="I108" s="159">
        <v>7</v>
      </c>
      <c r="J108" s="41"/>
      <c r="K108" s="41"/>
      <c r="L108" s="161">
        <v>2500</v>
      </c>
      <c r="M108" s="161">
        <v>2500</v>
      </c>
      <c r="N108" s="162"/>
      <c r="O108" s="162"/>
      <c r="P108" s="34" t="s">
        <v>86</v>
      </c>
      <c r="Q108" s="143"/>
      <c r="R108" s="43" t="s">
        <v>168</v>
      </c>
      <c r="S108" s="43" t="s">
        <v>172</v>
      </c>
      <c r="T108" s="44">
        <f t="shared" si="44"/>
      </c>
      <c r="U108" s="44">
        <f t="shared" si="45"/>
        <v>2500</v>
      </c>
      <c r="V108" s="44">
        <f t="shared" si="46"/>
      </c>
      <c r="W108" s="44">
        <f t="shared" si="47"/>
      </c>
      <c r="X108" s="44">
        <f t="shared" si="48"/>
      </c>
      <c r="Y108" s="44">
        <f t="shared" si="49"/>
      </c>
      <c r="Z108" s="44">
        <f t="shared" si="50"/>
      </c>
      <c r="AA108" s="44">
        <f t="shared" si="51"/>
      </c>
      <c r="AB108" s="44">
        <f t="shared" si="52"/>
      </c>
      <c r="AC108" s="78">
        <f t="shared" si="53"/>
      </c>
      <c r="AD108" s="44">
        <f t="shared" si="54"/>
      </c>
      <c r="AE108" s="45">
        <f t="shared" si="55"/>
      </c>
    </row>
    <row r="109" spans="1:31" ht="15">
      <c r="A109" s="243"/>
      <c r="B109" s="34">
        <v>83</v>
      </c>
      <c r="C109" s="139" t="s">
        <v>210</v>
      </c>
      <c r="D109" s="137" t="s">
        <v>296</v>
      </c>
      <c r="E109" s="139">
        <v>90050255</v>
      </c>
      <c r="F109" s="38"/>
      <c r="G109" s="156" t="s">
        <v>451</v>
      </c>
      <c r="H109" s="139" t="s">
        <v>1</v>
      </c>
      <c r="I109" s="159">
        <v>14</v>
      </c>
      <c r="J109" s="41"/>
      <c r="K109" s="41"/>
      <c r="L109" s="161">
        <v>11868</v>
      </c>
      <c r="M109" s="161">
        <v>11868</v>
      </c>
      <c r="N109" s="162"/>
      <c r="O109" s="162"/>
      <c r="P109" s="34" t="s">
        <v>86</v>
      </c>
      <c r="Q109" s="143"/>
      <c r="R109" s="43" t="s">
        <v>168</v>
      </c>
      <c r="S109" s="43" t="s">
        <v>172</v>
      </c>
      <c r="T109" s="44">
        <f t="shared" si="44"/>
      </c>
      <c r="U109" s="44">
        <f t="shared" si="45"/>
        <v>11868</v>
      </c>
      <c r="V109" s="44">
        <f t="shared" si="46"/>
      </c>
      <c r="W109" s="44">
        <f t="shared" si="47"/>
      </c>
      <c r="X109" s="44">
        <f t="shared" si="48"/>
      </c>
      <c r="Y109" s="44">
        <f t="shared" si="49"/>
      </c>
      <c r="Z109" s="44">
        <f t="shared" si="50"/>
      </c>
      <c r="AA109" s="44">
        <f t="shared" si="51"/>
      </c>
      <c r="AB109" s="44">
        <f t="shared" si="52"/>
      </c>
      <c r="AC109" s="78">
        <f t="shared" si="53"/>
      </c>
      <c r="AD109" s="44">
        <f t="shared" si="54"/>
      </c>
      <c r="AE109" s="45">
        <f t="shared" si="55"/>
      </c>
    </row>
    <row r="110" spans="1:31" ht="15">
      <c r="A110" s="243"/>
      <c r="B110" s="34">
        <v>84</v>
      </c>
      <c r="C110" s="139" t="s">
        <v>211</v>
      </c>
      <c r="D110" s="137" t="s">
        <v>297</v>
      </c>
      <c r="E110" s="139" t="s">
        <v>298</v>
      </c>
      <c r="F110" s="38"/>
      <c r="G110" s="156" t="s">
        <v>464</v>
      </c>
      <c r="H110" s="139" t="s">
        <v>1</v>
      </c>
      <c r="I110" s="159">
        <v>6</v>
      </c>
      <c r="J110" s="41"/>
      <c r="K110" s="41"/>
      <c r="L110" s="161">
        <v>780</v>
      </c>
      <c r="M110" s="161">
        <v>780</v>
      </c>
      <c r="N110" s="162"/>
      <c r="O110" s="162"/>
      <c r="P110" s="34" t="s">
        <v>86</v>
      </c>
      <c r="Q110" s="143"/>
      <c r="R110" s="43" t="s">
        <v>168</v>
      </c>
      <c r="S110" s="43" t="s">
        <v>172</v>
      </c>
      <c r="T110" s="44">
        <f t="shared" si="44"/>
      </c>
      <c r="U110" s="44">
        <f t="shared" si="45"/>
        <v>780</v>
      </c>
      <c r="V110" s="44">
        <f t="shared" si="46"/>
      </c>
      <c r="W110" s="44">
        <f t="shared" si="47"/>
      </c>
      <c r="X110" s="44">
        <f t="shared" si="48"/>
      </c>
      <c r="Y110" s="44">
        <f t="shared" si="49"/>
      </c>
      <c r="Z110" s="44">
        <f t="shared" si="50"/>
      </c>
      <c r="AA110" s="44">
        <f t="shared" si="51"/>
      </c>
      <c r="AB110" s="44">
        <f t="shared" si="52"/>
      </c>
      <c r="AC110" s="78">
        <f t="shared" si="53"/>
      </c>
      <c r="AD110" s="44">
        <f t="shared" si="54"/>
      </c>
      <c r="AE110" s="45">
        <f t="shared" si="55"/>
      </c>
    </row>
    <row r="111" spans="1:31" ht="15">
      <c r="A111" s="243"/>
      <c r="B111" s="34">
        <v>85</v>
      </c>
      <c r="C111" s="139" t="s">
        <v>212</v>
      </c>
      <c r="D111" s="137" t="s">
        <v>299</v>
      </c>
      <c r="E111" s="139">
        <v>90050469</v>
      </c>
      <c r="F111" s="38"/>
      <c r="G111" s="156" t="s">
        <v>452</v>
      </c>
      <c r="H111" s="139" t="s">
        <v>1</v>
      </c>
      <c r="I111" s="159">
        <v>14</v>
      </c>
      <c r="J111" s="41"/>
      <c r="K111" s="41"/>
      <c r="L111" s="161">
        <v>7692</v>
      </c>
      <c r="M111" s="161">
        <v>7692</v>
      </c>
      <c r="N111" s="162"/>
      <c r="O111" s="162"/>
      <c r="P111" s="34" t="s">
        <v>86</v>
      </c>
      <c r="Q111" s="143"/>
      <c r="R111" s="43" t="s">
        <v>168</v>
      </c>
      <c r="S111" s="43" t="s">
        <v>172</v>
      </c>
      <c r="T111" s="44">
        <f t="shared" si="44"/>
      </c>
      <c r="U111" s="44">
        <f t="shared" si="45"/>
        <v>7692</v>
      </c>
      <c r="V111" s="44">
        <f t="shared" si="46"/>
      </c>
      <c r="W111" s="44">
        <f t="shared" si="47"/>
      </c>
      <c r="X111" s="44">
        <f t="shared" si="48"/>
      </c>
      <c r="Y111" s="44">
        <f t="shared" si="49"/>
      </c>
      <c r="Z111" s="44">
        <f t="shared" si="50"/>
      </c>
      <c r="AA111" s="44">
        <f t="shared" si="51"/>
      </c>
      <c r="AB111" s="44">
        <f t="shared" si="52"/>
      </c>
      <c r="AC111" s="78">
        <f t="shared" si="53"/>
      </c>
      <c r="AD111" s="44">
        <f t="shared" si="54"/>
      </c>
      <c r="AE111" s="45">
        <f t="shared" si="55"/>
      </c>
    </row>
    <row r="112" spans="1:31" ht="15">
      <c r="A112" s="243"/>
      <c r="B112" s="34">
        <v>86</v>
      </c>
      <c r="C112" s="139" t="s">
        <v>213</v>
      </c>
      <c r="D112" s="137" t="s">
        <v>300</v>
      </c>
      <c r="E112" s="139">
        <v>50050192</v>
      </c>
      <c r="F112" s="38"/>
      <c r="G112" s="156" t="s">
        <v>455</v>
      </c>
      <c r="H112" s="139" t="s">
        <v>1</v>
      </c>
      <c r="I112" s="159">
        <v>7</v>
      </c>
      <c r="J112" s="41"/>
      <c r="K112" s="41"/>
      <c r="L112" s="161">
        <v>4398</v>
      </c>
      <c r="M112" s="161">
        <v>4398</v>
      </c>
      <c r="N112" s="162"/>
      <c r="O112" s="162"/>
      <c r="P112" s="34" t="s">
        <v>86</v>
      </c>
      <c r="Q112" s="143"/>
      <c r="R112" s="43" t="s">
        <v>168</v>
      </c>
      <c r="S112" s="43" t="s">
        <v>172</v>
      </c>
      <c r="T112" s="44">
        <f t="shared" si="44"/>
      </c>
      <c r="U112" s="44">
        <f t="shared" si="45"/>
        <v>4398</v>
      </c>
      <c r="V112" s="44">
        <f t="shared" si="46"/>
      </c>
      <c r="W112" s="44">
        <f t="shared" si="47"/>
      </c>
      <c r="X112" s="44">
        <f t="shared" si="48"/>
      </c>
      <c r="Y112" s="44">
        <f t="shared" si="49"/>
      </c>
      <c r="Z112" s="44">
        <f t="shared" si="50"/>
      </c>
      <c r="AA112" s="44">
        <f t="shared" si="51"/>
      </c>
      <c r="AB112" s="44">
        <f t="shared" si="52"/>
      </c>
      <c r="AC112" s="78">
        <f t="shared" si="53"/>
      </c>
      <c r="AD112" s="44">
        <f t="shared" si="54"/>
      </c>
      <c r="AE112" s="45">
        <f t="shared" si="55"/>
      </c>
    </row>
    <row r="113" spans="1:31" ht="15">
      <c r="A113" s="243"/>
      <c r="B113" s="34">
        <v>87</v>
      </c>
      <c r="C113" s="139" t="s">
        <v>209</v>
      </c>
      <c r="D113" s="137" t="s">
        <v>301</v>
      </c>
      <c r="E113" s="139" t="s">
        <v>302</v>
      </c>
      <c r="F113" s="38"/>
      <c r="G113" s="156" t="s">
        <v>452</v>
      </c>
      <c r="H113" s="139" t="s">
        <v>1</v>
      </c>
      <c r="I113" s="159">
        <v>6</v>
      </c>
      <c r="J113" s="41"/>
      <c r="K113" s="41"/>
      <c r="L113" s="161">
        <v>672</v>
      </c>
      <c r="M113" s="161">
        <v>672</v>
      </c>
      <c r="N113" s="162"/>
      <c r="O113" s="162"/>
      <c r="P113" s="34" t="s">
        <v>86</v>
      </c>
      <c r="Q113" s="143"/>
      <c r="R113" s="43" t="s">
        <v>168</v>
      </c>
      <c r="S113" s="43" t="s">
        <v>172</v>
      </c>
      <c r="T113" s="44">
        <f t="shared" si="44"/>
      </c>
      <c r="U113" s="44">
        <f t="shared" si="45"/>
        <v>672</v>
      </c>
      <c r="V113" s="44">
        <f t="shared" si="46"/>
      </c>
      <c r="W113" s="44">
        <f t="shared" si="47"/>
      </c>
      <c r="X113" s="44">
        <f t="shared" si="48"/>
      </c>
      <c r="Y113" s="44">
        <f t="shared" si="49"/>
      </c>
      <c r="Z113" s="44">
        <f t="shared" si="50"/>
      </c>
      <c r="AA113" s="44">
        <f t="shared" si="51"/>
      </c>
      <c r="AB113" s="44">
        <f t="shared" si="52"/>
      </c>
      <c r="AC113" s="78">
        <f t="shared" si="53"/>
      </c>
      <c r="AD113" s="44">
        <f t="shared" si="54"/>
      </c>
      <c r="AE113" s="45">
        <f t="shared" si="55"/>
      </c>
    </row>
    <row r="114" spans="1:31" ht="15">
      <c r="A114" s="243"/>
      <c r="B114" s="34">
        <v>88</v>
      </c>
      <c r="C114" s="139" t="s">
        <v>214</v>
      </c>
      <c r="D114" s="137" t="s">
        <v>303</v>
      </c>
      <c r="E114" s="139" t="s">
        <v>304</v>
      </c>
      <c r="F114" s="38"/>
      <c r="G114" s="156" t="s">
        <v>518</v>
      </c>
      <c r="H114" s="139" t="s">
        <v>41</v>
      </c>
      <c r="I114" s="159">
        <v>5</v>
      </c>
      <c r="J114" s="41"/>
      <c r="K114" s="41"/>
      <c r="L114" s="161">
        <v>434</v>
      </c>
      <c r="M114" s="77"/>
      <c r="N114" s="160">
        <v>119</v>
      </c>
      <c r="O114" s="160">
        <v>315</v>
      </c>
      <c r="P114" s="34" t="s">
        <v>86</v>
      </c>
      <c r="Q114" s="143"/>
      <c r="R114" s="43" t="s">
        <v>168</v>
      </c>
      <c r="S114" s="43" t="s">
        <v>172</v>
      </c>
      <c r="T114" s="44">
        <f t="shared" si="44"/>
      </c>
      <c r="U114" s="44">
        <f t="shared" si="45"/>
      </c>
      <c r="V114" s="44">
        <f t="shared" si="46"/>
      </c>
      <c r="W114" s="44">
        <f t="shared" si="47"/>
        <v>119</v>
      </c>
      <c r="X114" s="44">
        <f t="shared" si="48"/>
        <v>315</v>
      </c>
      <c r="Y114" s="44">
        <f t="shared" si="49"/>
      </c>
      <c r="Z114" s="44">
        <f t="shared" si="50"/>
      </c>
      <c r="AA114" s="44">
        <f t="shared" si="51"/>
      </c>
      <c r="AB114" s="44">
        <f t="shared" si="52"/>
      </c>
      <c r="AC114" s="78">
        <f t="shared" si="53"/>
      </c>
      <c r="AD114" s="44">
        <f t="shared" si="54"/>
      </c>
      <c r="AE114" s="45">
        <f t="shared" si="55"/>
      </c>
    </row>
    <row r="115" spans="1:31" ht="15">
      <c r="A115" s="243"/>
      <c r="B115" s="34">
        <v>89</v>
      </c>
      <c r="C115" s="139" t="s">
        <v>215</v>
      </c>
      <c r="D115" s="137" t="s">
        <v>305</v>
      </c>
      <c r="E115" s="139">
        <v>90049848</v>
      </c>
      <c r="F115" s="38"/>
      <c r="G115" s="156" t="s">
        <v>519</v>
      </c>
      <c r="H115" s="139" t="s">
        <v>41</v>
      </c>
      <c r="I115" s="159">
        <v>18</v>
      </c>
      <c r="J115" s="41"/>
      <c r="K115" s="41"/>
      <c r="L115" s="161">
        <v>50</v>
      </c>
      <c r="M115" s="77"/>
      <c r="N115" s="160">
        <v>15</v>
      </c>
      <c r="O115" s="160">
        <v>35</v>
      </c>
      <c r="P115" s="34" t="s">
        <v>86</v>
      </c>
      <c r="Q115" s="143"/>
      <c r="R115" s="43" t="s">
        <v>168</v>
      </c>
      <c r="S115" s="43" t="s">
        <v>172</v>
      </c>
      <c r="T115" s="44">
        <f t="shared" si="44"/>
      </c>
      <c r="U115" s="44">
        <f t="shared" si="45"/>
      </c>
      <c r="V115" s="44">
        <f t="shared" si="46"/>
      </c>
      <c r="W115" s="44">
        <f t="shared" si="47"/>
        <v>15</v>
      </c>
      <c r="X115" s="44">
        <f t="shared" si="48"/>
        <v>35</v>
      </c>
      <c r="Y115" s="44">
        <f t="shared" si="49"/>
      </c>
      <c r="Z115" s="44">
        <f t="shared" si="50"/>
      </c>
      <c r="AA115" s="44">
        <f t="shared" si="51"/>
      </c>
      <c r="AB115" s="44">
        <f t="shared" si="52"/>
      </c>
      <c r="AC115" s="78">
        <f t="shared" si="53"/>
      </c>
      <c r="AD115" s="44">
        <f t="shared" si="54"/>
      </c>
      <c r="AE115" s="45">
        <f t="shared" si="55"/>
      </c>
    </row>
    <row r="116" spans="1:31" ht="15">
      <c r="A116" s="243"/>
      <c r="B116" s="34">
        <v>90</v>
      </c>
      <c r="C116" s="139" t="s">
        <v>215</v>
      </c>
      <c r="D116" s="137" t="s">
        <v>305</v>
      </c>
      <c r="E116" s="139" t="s">
        <v>306</v>
      </c>
      <c r="F116" s="38"/>
      <c r="G116" s="156" t="s">
        <v>520</v>
      </c>
      <c r="H116" s="139" t="s">
        <v>41</v>
      </c>
      <c r="I116" s="159">
        <v>18</v>
      </c>
      <c r="J116" s="41"/>
      <c r="K116" s="41"/>
      <c r="L116" s="161">
        <v>6532</v>
      </c>
      <c r="M116" s="77"/>
      <c r="N116" s="160">
        <v>1596</v>
      </c>
      <c r="O116" s="160">
        <v>4936</v>
      </c>
      <c r="P116" s="34" t="s">
        <v>86</v>
      </c>
      <c r="Q116" s="143"/>
      <c r="R116" s="43" t="s">
        <v>168</v>
      </c>
      <c r="S116" s="43" t="s">
        <v>172</v>
      </c>
      <c r="T116" s="44">
        <f t="shared" si="44"/>
      </c>
      <c r="U116" s="44">
        <f t="shared" si="45"/>
      </c>
      <c r="V116" s="44">
        <f t="shared" si="46"/>
      </c>
      <c r="W116" s="44">
        <f t="shared" si="47"/>
        <v>1596</v>
      </c>
      <c r="X116" s="44">
        <f t="shared" si="48"/>
        <v>4936</v>
      </c>
      <c r="Y116" s="44">
        <f t="shared" si="49"/>
      </c>
      <c r="Z116" s="44">
        <f t="shared" si="50"/>
      </c>
      <c r="AA116" s="44">
        <f t="shared" si="51"/>
      </c>
      <c r="AB116" s="44">
        <f t="shared" si="52"/>
      </c>
      <c r="AC116" s="78">
        <f t="shared" si="53"/>
      </c>
      <c r="AD116" s="44">
        <f t="shared" si="54"/>
      </c>
      <c r="AE116" s="45">
        <f t="shared" si="55"/>
      </c>
    </row>
    <row r="117" spans="1:31" ht="15">
      <c r="A117" s="243"/>
      <c r="B117" s="34">
        <v>91</v>
      </c>
      <c r="C117" s="152" t="s">
        <v>201</v>
      </c>
      <c r="D117" s="137" t="s">
        <v>307</v>
      </c>
      <c r="E117" s="139" t="s">
        <v>308</v>
      </c>
      <c r="F117" s="38"/>
      <c r="G117" s="156" t="s">
        <v>510</v>
      </c>
      <c r="H117" s="139" t="s">
        <v>1</v>
      </c>
      <c r="I117" s="159">
        <v>3</v>
      </c>
      <c r="J117" s="41"/>
      <c r="K117" s="41"/>
      <c r="L117" s="161">
        <v>2676</v>
      </c>
      <c r="M117" s="161">
        <v>2676</v>
      </c>
      <c r="N117" s="162"/>
      <c r="O117" s="162"/>
      <c r="P117" s="34" t="s">
        <v>86</v>
      </c>
      <c r="Q117" s="143"/>
      <c r="R117" s="43" t="s">
        <v>168</v>
      </c>
      <c r="S117" s="43" t="s">
        <v>172</v>
      </c>
      <c r="T117" s="44">
        <f t="shared" si="44"/>
      </c>
      <c r="U117" s="44">
        <f t="shared" si="45"/>
        <v>2676</v>
      </c>
      <c r="V117" s="44">
        <f t="shared" si="46"/>
      </c>
      <c r="W117" s="44">
        <f t="shared" si="47"/>
      </c>
      <c r="X117" s="44">
        <f t="shared" si="48"/>
      </c>
      <c r="Y117" s="44">
        <f t="shared" si="49"/>
      </c>
      <c r="Z117" s="44">
        <f t="shared" si="50"/>
      </c>
      <c r="AA117" s="44">
        <f t="shared" si="51"/>
      </c>
      <c r="AB117" s="44">
        <f t="shared" si="52"/>
      </c>
      <c r="AC117" s="78">
        <f t="shared" si="53"/>
      </c>
      <c r="AD117" s="44">
        <f t="shared" si="54"/>
      </c>
      <c r="AE117" s="45">
        <f t="shared" si="55"/>
      </c>
    </row>
    <row r="118" spans="1:31" ht="15">
      <c r="A118" s="243"/>
      <c r="B118" s="34">
        <v>92</v>
      </c>
      <c r="C118" s="139" t="s">
        <v>216</v>
      </c>
      <c r="D118" s="137" t="s">
        <v>309</v>
      </c>
      <c r="E118" s="154">
        <v>82365000</v>
      </c>
      <c r="F118" s="38"/>
      <c r="G118" s="156" t="s">
        <v>521</v>
      </c>
      <c r="H118" s="139" t="s">
        <v>1</v>
      </c>
      <c r="I118" s="159">
        <v>14</v>
      </c>
      <c r="J118" s="41"/>
      <c r="K118" s="41"/>
      <c r="L118" s="161">
        <v>800</v>
      </c>
      <c r="M118" s="161">
        <v>800</v>
      </c>
      <c r="N118" s="162"/>
      <c r="O118" s="162"/>
      <c r="P118" s="34" t="s">
        <v>86</v>
      </c>
      <c r="Q118" s="143"/>
      <c r="R118" s="43" t="s">
        <v>168</v>
      </c>
      <c r="S118" s="43" t="s">
        <v>172</v>
      </c>
      <c r="T118" s="44">
        <f t="shared" si="44"/>
      </c>
      <c r="U118" s="44">
        <f t="shared" si="45"/>
        <v>800</v>
      </c>
      <c r="V118" s="44">
        <f t="shared" si="46"/>
      </c>
      <c r="W118" s="44">
        <f t="shared" si="47"/>
      </c>
      <c r="X118" s="44">
        <f t="shared" si="48"/>
      </c>
      <c r="Y118" s="44">
        <f t="shared" si="49"/>
      </c>
      <c r="Z118" s="44">
        <f t="shared" si="50"/>
      </c>
      <c r="AA118" s="44">
        <f t="shared" si="51"/>
      </c>
      <c r="AB118" s="44">
        <f t="shared" si="52"/>
      </c>
      <c r="AC118" s="78">
        <f t="shared" si="53"/>
      </c>
      <c r="AD118" s="44">
        <f t="shared" si="54"/>
      </c>
      <c r="AE118" s="45">
        <f t="shared" si="55"/>
      </c>
    </row>
    <row r="119" spans="1:31" ht="15">
      <c r="A119" s="243"/>
      <c r="B119" s="34">
        <v>93</v>
      </c>
      <c r="C119" s="139" t="s">
        <v>217</v>
      </c>
      <c r="D119" s="137" t="s">
        <v>310</v>
      </c>
      <c r="E119" s="139">
        <v>41226584</v>
      </c>
      <c r="F119" s="38"/>
      <c r="G119" s="156" t="s">
        <v>454</v>
      </c>
      <c r="H119" s="139" t="s">
        <v>1</v>
      </c>
      <c r="I119" s="159">
        <v>4</v>
      </c>
      <c r="J119" s="41"/>
      <c r="K119" s="41"/>
      <c r="L119" s="161">
        <v>5719</v>
      </c>
      <c r="M119" s="161">
        <v>5719</v>
      </c>
      <c r="N119" s="162"/>
      <c r="O119" s="162"/>
      <c r="P119" s="34" t="s">
        <v>86</v>
      </c>
      <c r="Q119" s="143"/>
      <c r="R119" s="43" t="s">
        <v>168</v>
      </c>
      <c r="S119" s="43" t="s">
        <v>172</v>
      </c>
      <c r="T119" s="44">
        <f t="shared" si="44"/>
      </c>
      <c r="U119" s="44">
        <f t="shared" si="45"/>
        <v>5719</v>
      </c>
      <c r="V119" s="44">
        <f t="shared" si="46"/>
      </c>
      <c r="W119" s="44">
        <f t="shared" si="47"/>
      </c>
      <c r="X119" s="44">
        <f t="shared" si="48"/>
      </c>
      <c r="Y119" s="44">
        <f t="shared" si="49"/>
      </c>
      <c r="Z119" s="44">
        <f t="shared" si="50"/>
      </c>
      <c r="AA119" s="44">
        <f t="shared" si="51"/>
      </c>
      <c r="AB119" s="44">
        <f t="shared" si="52"/>
      </c>
      <c r="AC119" s="78">
        <f t="shared" si="53"/>
      </c>
      <c r="AD119" s="44">
        <f t="shared" si="54"/>
      </c>
      <c r="AE119" s="45">
        <f t="shared" si="55"/>
      </c>
    </row>
    <row r="120" spans="1:31" ht="15">
      <c r="A120" s="243"/>
      <c r="B120" s="34">
        <v>94</v>
      </c>
      <c r="C120" s="139" t="s">
        <v>217</v>
      </c>
      <c r="D120" s="137" t="s">
        <v>311</v>
      </c>
      <c r="E120" s="139">
        <v>71264412</v>
      </c>
      <c r="F120" s="38"/>
      <c r="G120" s="156" t="s">
        <v>477</v>
      </c>
      <c r="H120" s="139" t="s">
        <v>546</v>
      </c>
      <c r="I120" s="159">
        <v>20</v>
      </c>
      <c r="J120" s="41"/>
      <c r="K120" s="41"/>
      <c r="L120" s="161">
        <v>2860</v>
      </c>
      <c r="M120" s="77"/>
      <c r="N120" s="160">
        <v>1144</v>
      </c>
      <c r="O120" s="160">
        <v>1716</v>
      </c>
      <c r="P120" s="34" t="s">
        <v>86</v>
      </c>
      <c r="Q120" s="143"/>
      <c r="R120" s="43" t="s">
        <v>168</v>
      </c>
      <c r="S120" s="43" t="s">
        <v>172</v>
      </c>
      <c r="T120" s="44">
        <f t="shared" si="44"/>
      </c>
      <c r="U120" s="44">
        <f t="shared" si="45"/>
      </c>
      <c r="V120" s="44">
        <f t="shared" si="46"/>
      </c>
      <c r="W120" s="44">
        <f t="shared" si="47"/>
      </c>
      <c r="X120" s="44">
        <f t="shared" si="48"/>
      </c>
      <c r="Y120" s="44">
        <f t="shared" si="49"/>
      </c>
      <c r="Z120" s="44">
        <f t="shared" si="50"/>
      </c>
      <c r="AA120" s="44">
        <f aca="true" t="shared" si="56" ref="AA120:AA151">IF(H120="c12w",N120,"")</f>
        <v>1144</v>
      </c>
      <c r="AB120" s="44">
        <f aca="true" t="shared" si="57" ref="AB120:AB151">IF(H120="c12w",O120,"")</f>
        <v>1716</v>
      </c>
      <c r="AC120" s="78">
        <f t="shared" si="53"/>
      </c>
      <c r="AD120" s="44">
        <f t="shared" si="54"/>
      </c>
      <c r="AE120" s="45">
        <f t="shared" si="55"/>
      </c>
    </row>
    <row r="121" spans="1:31" ht="15">
      <c r="A121" s="243"/>
      <c r="B121" s="34">
        <v>95</v>
      </c>
      <c r="C121" s="139" t="s">
        <v>217</v>
      </c>
      <c r="D121" s="137" t="s">
        <v>312</v>
      </c>
      <c r="E121" s="139">
        <v>80696757</v>
      </c>
      <c r="F121" s="38"/>
      <c r="G121" s="156" t="s">
        <v>454</v>
      </c>
      <c r="H121" s="139" t="s">
        <v>546</v>
      </c>
      <c r="I121" s="159">
        <v>2.2</v>
      </c>
      <c r="J121" s="41"/>
      <c r="K121" s="41"/>
      <c r="L121" s="161">
        <v>1996</v>
      </c>
      <c r="M121" s="77"/>
      <c r="N121" s="160">
        <v>798</v>
      </c>
      <c r="O121" s="160">
        <v>1198</v>
      </c>
      <c r="P121" s="34" t="s">
        <v>86</v>
      </c>
      <c r="Q121" s="143"/>
      <c r="R121" s="43" t="s">
        <v>168</v>
      </c>
      <c r="S121" s="43" t="s">
        <v>172</v>
      </c>
      <c r="T121" s="44">
        <f t="shared" si="44"/>
      </c>
      <c r="U121" s="44">
        <f t="shared" si="45"/>
      </c>
      <c r="V121" s="44">
        <f t="shared" si="46"/>
      </c>
      <c r="W121" s="44">
        <f t="shared" si="47"/>
      </c>
      <c r="X121" s="44">
        <f t="shared" si="48"/>
      </c>
      <c r="Y121" s="44">
        <f t="shared" si="49"/>
      </c>
      <c r="Z121" s="44">
        <f t="shared" si="50"/>
      </c>
      <c r="AA121" s="44">
        <f t="shared" si="56"/>
        <v>798</v>
      </c>
      <c r="AB121" s="44">
        <f t="shared" si="57"/>
        <v>1198</v>
      </c>
      <c r="AC121" s="78">
        <f t="shared" si="53"/>
      </c>
      <c r="AD121" s="44">
        <f t="shared" si="54"/>
      </c>
      <c r="AE121" s="45">
        <f t="shared" si="55"/>
      </c>
    </row>
    <row r="122" spans="1:31" ht="15">
      <c r="A122" s="243"/>
      <c r="B122" s="34">
        <v>96</v>
      </c>
      <c r="C122" s="139" t="s">
        <v>217</v>
      </c>
      <c r="D122" s="137" t="s">
        <v>313</v>
      </c>
      <c r="E122" s="139">
        <v>80645367</v>
      </c>
      <c r="F122" s="38"/>
      <c r="G122" s="156" t="s">
        <v>478</v>
      </c>
      <c r="H122" s="139" t="s">
        <v>546</v>
      </c>
      <c r="I122" s="159">
        <v>1</v>
      </c>
      <c r="J122" s="41"/>
      <c r="K122" s="41"/>
      <c r="L122" s="161">
        <v>951</v>
      </c>
      <c r="M122" s="77"/>
      <c r="N122" s="160">
        <v>380</v>
      </c>
      <c r="O122" s="160">
        <v>571</v>
      </c>
      <c r="P122" s="34" t="s">
        <v>86</v>
      </c>
      <c r="Q122" s="143"/>
      <c r="R122" s="43" t="s">
        <v>168</v>
      </c>
      <c r="S122" s="43" t="s">
        <v>172</v>
      </c>
      <c r="T122" s="44">
        <f t="shared" si="44"/>
      </c>
      <c r="U122" s="44">
        <f t="shared" si="45"/>
      </c>
      <c r="V122" s="44">
        <f t="shared" si="46"/>
      </c>
      <c r="W122" s="44">
        <f t="shared" si="47"/>
      </c>
      <c r="X122" s="44">
        <f t="shared" si="48"/>
      </c>
      <c r="Y122" s="44">
        <f t="shared" si="49"/>
      </c>
      <c r="Z122" s="44">
        <f t="shared" si="50"/>
      </c>
      <c r="AA122" s="44">
        <f t="shared" si="56"/>
        <v>380</v>
      </c>
      <c r="AB122" s="44">
        <f t="shared" si="57"/>
        <v>571</v>
      </c>
      <c r="AC122" s="78">
        <f t="shared" si="53"/>
      </c>
      <c r="AD122" s="44">
        <f t="shared" si="54"/>
      </c>
      <c r="AE122" s="45">
        <f t="shared" si="55"/>
      </c>
    </row>
    <row r="123" spans="1:31" ht="15">
      <c r="A123" s="243"/>
      <c r="B123" s="34">
        <v>97</v>
      </c>
      <c r="C123" s="139" t="s">
        <v>217</v>
      </c>
      <c r="D123" s="137" t="s">
        <v>314</v>
      </c>
      <c r="E123" s="139">
        <v>80644755</v>
      </c>
      <c r="F123" s="38"/>
      <c r="G123" s="156" t="s">
        <v>477</v>
      </c>
      <c r="H123" s="139" t="s">
        <v>546</v>
      </c>
      <c r="I123" s="159">
        <v>1</v>
      </c>
      <c r="J123" s="41"/>
      <c r="K123" s="41"/>
      <c r="L123" s="161">
        <v>1481</v>
      </c>
      <c r="M123" s="77"/>
      <c r="N123" s="160">
        <v>592</v>
      </c>
      <c r="O123" s="160">
        <v>889</v>
      </c>
      <c r="P123" s="34" t="s">
        <v>86</v>
      </c>
      <c r="Q123" s="143"/>
      <c r="R123" s="43" t="s">
        <v>168</v>
      </c>
      <c r="S123" s="43" t="s">
        <v>172</v>
      </c>
      <c r="T123" s="44">
        <f t="shared" si="44"/>
      </c>
      <c r="U123" s="44">
        <f t="shared" si="45"/>
      </c>
      <c r="V123" s="44">
        <f t="shared" si="46"/>
      </c>
      <c r="W123" s="44">
        <f t="shared" si="47"/>
      </c>
      <c r="X123" s="44">
        <f t="shared" si="48"/>
      </c>
      <c r="Y123" s="44">
        <f t="shared" si="49"/>
      </c>
      <c r="Z123" s="44">
        <f t="shared" si="50"/>
      </c>
      <c r="AA123" s="44">
        <f t="shared" si="56"/>
        <v>592</v>
      </c>
      <c r="AB123" s="44">
        <f t="shared" si="57"/>
        <v>889</v>
      </c>
      <c r="AC123" s="78">
        <f t="shared" si="53"/>
      </c>
      <c r="AD123" s="44">
        <f t="shared" si="54"/>
      </c>
      <c r="AE123" s="45">
        <f t="shared" si="55"/>
      </c>
    </row>
    <row r="124" spans="1:31" ht="15">
      <c r="A124" s="243"/>
      <c r="B124" s="34">
        <v>98</v>
      </c>
      <c r="C124" s="139" t="s">
        <v>217</v>
      </c>
      <c r="D124" s="137" t="s">
        <v>315</v>
      </c>
      <c r="E124" s="139">
        <v>80609450</v>
      </c>
      <c r="F124" s="38"/>
      <c r="G124" s="158" t="s">
        <v>476</v>
      </c>
      <c r="H124" s="139" t="s">
        <v>41</v>
      </c>
      <c r="I124" s="159">
        <v>1</v>
      </c>
      <c r="J124" s="41"/>
      <c r="K124" s="41"/>
      <c r="L124" s="161">
        <v>1086</v>
      </c>
      <c r="M124" s="77"/>
      <c r="N124" s="160">
        <v>437</v>
      </c>
      <c r="O124" s="160">
        <v>649</v>
      </c>
      <c r="P124" s="34" t="s">
        <v>86</v>
      </c>
      <c r="Q124" s="143"/>
      <c r="R124" s="43" t="s">
        <v>168</v>
      </c>
      <c r="S124" s="43" t="s">
        <v>172</v>
      </c>
      <c r="T124" s="44">
        <f t="shared" si="44"/>
      </c>
      <c r="U124" s="44">
        <f t="shared" si="45"/>
      </c>
      <c r="V124" s="44">
        <f t="shared" si="46"/>
      </c>
      <c r="W124" s="44">
        <f t="shared" si="47"/>
        <v>437</v>
      </c>
      <c r="X124" s="44">
        <f t="shared" si="48"/>
        <v>649</v>
      </c>
      <c r="Y124" s="44">
        <f t="shared" si="49"/>
      </c>
      <c r="Z124" s="44">
        <f t="shared" si="50"/>
      </c>
      <c r="AA124" s="44">
        <f t="shared" si="56"/>
      </c>
      <c r="AB124" s="44">
        <f t="shared" si="57"/>
      </c>
      <c r="AC124" s="78">
        <f t="shared" si="53"/>
      </c>
      <c r="AD124" s="44">
        <f t="shared" si="54"/>
      </c>
      <c r="AE124" s="45">
        <f t="shared" si="55"/>
      </c>
    </row>
    <row r="125" spans="1:31" ht="15">
      <c r="A125" s="243"/>
      <c r="B125" s="34">
        <v>99</v>
      </c>
      <c r="C125" s="139" t="s">
        <v>217</v>
      </c>
      <c r="D125" s="137" t="s">
        <v>316</v>
      </c>
      <c r="E125" s="139" t="s">
        <v>317</v>
      </c>
      <c r="F125" s="38"/>
      <c r="G125" s="156" t="s">
        <v>522</v>
      </c>
      <c r="H125" s="139" t="s">
        <v>41</v>
      </c>
      <c r="I125" s="159">
        <v>6</v>
      </c>
      <c r="J125" s="41"/>
      <c r="K125" s="41"/>
      <c r="L125" s="161">
        <v>7564</v>
      </c>
      <c r="M125" s="77"/>
      <c r="N125" s="160">
        <v>2944</v>
      </c>
      <c r="O125" s="160">
        <v>4620</v>
      </c>
      <c r="P125" s="34" t="s">
        <v>86</v>
      </c>
      <c r="Q125" s="143"/>
      <c r="R125" s="43" t="s">
        <v>168</v>
      </c>
      <c r="S125" s="43" t="s">
        <v>172</v>
      </c>
      <c r="T125" s="44">
        <f t="shared" si="44"/>
      </c>
      <c r="U125" s="44">
        <f t="shared" si="45"/>
      </c>
      <c r="V125" s="44">
        <f t="shared" si="46"/>
      </c>
      <c r="W125" s="44">
        <f t="shared" si="47"/>
        <v>2944</v>
      </c>
      <c r="X125" s="44">
        <f t="shared" si="48"/>
        <v>4620</v>
      </c>
      <c r="Y125" s="44">
        <f t="shared" si="49"/>
      </c>
      <c r="Z125" s="44">
        <f t="shared" si="50"/>
      </c>
      <c r="AA125" s="44">
        <f t="shared" si="56"/>
      </c>
      <c r="AB125" s="44">
        <f t="shared" si="57"/>
      </c>
      <c r="AC125" s="78">
        <f t="shared" si="53"/>
      </c>
      <c r="AD125" s="44">
        <f t="shared" si="54"/>
      </c>
      <c r="AE125" s="45">
        <f t="shared" si="55"/>
      </c>
    </row>
    <row r="126" spans="1:31" ht="15">
      <c r="A126" s="243"/>
      <c r="B126" s="34">
        <v>100</v>
      </c>
      <c r="C126" s="139" t="s">
        <v>217</v>
      </c>
      <c r="D126" s="137" t="s">
        <v>318</v>
      </c>
      <c r="E126" s="139" t="s">
        <v>319</v>
      </c>
      <c r="F126" s="38"/>
      <c r="G126" s="156" t="s">
        <v>475</v>
      </c>
      <c r="H126" s="139" t="s">
        <v>547</v>
      </c>
      <c r="I126" s="159">
        <v>2</v>
      </c>
      <c r="J126" s="41"/>
      <c r="K126" s="41"/>
      <c r="L126" s="161">
        <v>8848</v>
      </c>
      <c r="M126" s="161">
        <v>8848</v>
      </c>
      <c r="N126" s="162"/>
      <c r="O126" s="162"/>
      <c r="P126" s="34" t="s">
        <v>86</v>
      </c>
      <c r="Q126" s="143"/>
      <c r="R126" s="43" t="s">
        <v>168</v>
      </c>
      <c r="S126" s="43" t="s">
        <v>172</v>
      </c>
      <c r="T126" s="44">
        <f t="shared" si="44"/>
      </c>
      <c r="U126" s="44">
        <f t="shared" si="45"/>
      </c>
      <c r="V126" s="44">
        <f t="shared" si="46"/>
      </c>
      <c r="W126" s="44">
        <f t="shared" si="47"/>
      </c>
      <c r="X126" s="44">
        <f t="shared" si="48"/>
      </c>
      <c r="Y126" s="44">
        <f t="shared" si="49"/>
      </c>
      <c r="Z126" s="44">
        <f t="shared" si="50"/>
      </c>
      <c r="AA126" s="44">
        <f t="shared" si="56"/>
      </c>
      <c r="AB126" s="44">
        <f t="shared" si="57"/>
      </c>
      <c r="AC126" s="78">
        <f t="shared" si="53"/>
      </c>
      <c r="AD126" s="44">
        <f t="shared" si="54"/>
      </c>
      <c r="AE126" s="45">
        <f t="shared" si="55"/>
        <v>8848</v>
      </c>
    </row>
    <row r="127" spans="1:31" ht="15">
      <c r="A127" s="243"/>
      <c r="B127" s="34">
        <v>101</v>
      </c>
      <c r="C127" s="139" t="s">
        <v>217</v>
      </c>
      <c r="D127" s="137" t="s">
        <v>320</v>
      </c>
      <c r="E127" s="139" t="s">
        <v>321</v>
      </c>
      <c r="F127" s="38"/>
      <c r="G127" s="156" t="s">
        <v>523</v>
      </c>
      <c r="H127" s="139" t="s">
        <v>41</v>
      </c>
      <c r="I127" s="159">
        <v>6</v>
      </c>
      <c r="J127" s="41"/>
      <c r="K127" s="41"/>
      <c r="L127" s="161">
        <v>3822</v>
      </c>
      <c r="M127" s="77"/>
      <c r="N127" s="160">
        <v>1439</v>
      </c>
      <c r="O127" s="160">
        <v>2383</v>
      </c>
      <c r="P127" s="34" t="s">
        <v>86</v>
      </c>
      <c r="Q127" s="143"/>
      <c r="R127" s="43" t="s">
        <v>168</v>
      </c>
      <c r="S127" s="43" t="s">
        <v>172</v>
      </c>
      <c r="T127" s="44">
        <f t="shared" si="44"/>
      </c>
      <c r="U127" s="44">
        <f t="shared" si="45"/>
      </c>
      <c r="V127" s="44">
        <f t="shared" si="46"/>
      </c>
      <c r="W127" s="44">
        <f t="shared" si="47"/>
        <v>1439</v>
      </c>
      <c r="X127" s="44">
        <f t="shared" si="48"/>
        <v>2383</v>
      </c>
      <c r="Y127" s="44">
        <f t="shared" si="49"/>
      </c>
      <c r="Z127" s="44">
        <f t="shared" si="50"/>
      </c>
      <c r="AA127" s="44">
        <f t="shared" si="56"/>
      </c>
      <c r="AB127" s="44">
        <f t="shared" si="57"/>
      </c>
      <c r="AC127" s="78">
        <f t="shared" si="53"/>
      </c>
      <c r="AD127" s="44">
        <f t="shared" si="54"/>
      </c>
      <c r="AE127" s="45">
        <f t="shared" si="55"/>
      </c>
    </row>
    <row r="128" spans="1:31" ht="15">
      <c r="A128" s="243"/>
      <c r="B128" s="34">
        <v>102</v>
      </c>
      <c r="C128" s="139" t="s">
        <v>217</v>
      </c>
      <c r="D128" s="137" t="s">
        <v>322</v>
      </c>
      <c r="E128" s="139" t="s">
        <v>323</v>
      </c>
      <c r="F128" s="38"/>
      <c r="G128" s="156" t="s">
        <v>474</v>
      </c>
      <c r="H128" s="139" t="s">
        <v>41</v>
      </c>
      <c r="I128" s="159">
        <v>6</v>
      </c>
      <c r="J128" s="41"/>
      <c r="K128" s="41"/>
      <c r="L128" s="161">
        <v>1523</v>
      </c>
      <c r="M128" s="77"/>
      <c r="N128" s="160">
        <v>608</v>
      </c>
      <c r="O128" s="160">
        <v>915</v>
      </c>
      <c r="P128" s="34" t="s">
        <v>86</v>
      </c>
      <c r="Q128" s="143"/>
      <c r="R128" s="43" t="s">
        <v>168</v>
      </c>
      <c r="S128" s="43" t="s">
        <v>172</v>
      </c>
      <c r="T128" s="44">
        <f t="shared" si="44"/>
      </c>
      <c r="U128" s="44">
        <f t="shared" si="45"/>
      </c>
      <c r="V128" s="44">
        <f t="shared" si="46"/>
      </c>
      <c r="W128" s="44">
        <f t="shared" si="47"/>
        <v>608</v>
      </c>
      <c r="X128" s="44">
        <f t="shared" si="48"/>
        <v>915</v>
      </c>
      <c r="Y128" s="44">
        <f t="shared" si="49"/>
      </c>
      <c r="Z128" s="44">
        <f t="shared" si="50"/>
      </c>
      <c r="AA128" s="44">
        <f t="shared" si="56"/>
      </c>
      <c r="AB128" s="44">
        <f t="shared" si="57"/>
      </c>
      <c r="AC128" s="78">
        <f t="shared" si="53"/>
      </c>
      <c r="AD128" s="44">
        <f t="shared" si="54"/>
      </c>
      <c r="AE128" s="45">
        <f t="shared" si="55"/>
      </c>
    </row>
    <row r="129" spans="1:31" ht="15">
      <c r="A129" s="243"/>
      <c r="B129" s="34">
        <v>103</v>
      </c>
      <c r="C129" s="139" t="s">
        <v>217</v>
      </c>
      <c r="D129" s="137" t="s">
        <v>324</v>
      </c>
      <c r="E129" s="139" t="s">
        <v>325</v>
      </c>
      <c r="F129" s="38"/>
      <c r="G129" s="156" t="s">
        <v>524</v>
      </c>
      <c r="H129" s="139" t="s">
        <v>41</v>
      </c>
      <c r="I129" s="159">
        <v>6</v>
      </c>
      <c r="J129" s="41"/>
      <c r="K129" s="41"/>
      <c r="L129" s="161">
        <v>4176</v>
      </c>
      <c r="M129" s="77"/>
      <c r="N129" s="160">
        <v>1594</v>
      </c>
      <c r="O129" s="160">
        <v>2582</v>
      </c>
      <c r="P129" s="34" t="s">
        <v>86</v>
      </c>
      <c r="Q129" s="143"/>
      <c r="R129" s="43" t="s">
        <v>168</v>
      </c>
      <c r="S129" s="43" t="s">
        <v>172</v>
      </c>
      <c r="T129" s="44">
        <f t="shared" si="44"/>
      </c>
      <c r="U129" s="44">
        <f t="shared" si="45"/>
      </c>
      <c r="V129" s="44">
        <f t="shared" si="46"/>
      </c>
      <c r="W129" s="44">
        <f t="shared" si="47"/>
        <v>1594</v>
      </c>
      <c r="X129" s="44">
        <f t="shared" si="48"/>
        <v>2582</v>
      </c>
      <c r="Y129" s="44">
        <f t="shared" si="49"/>
      </c>
      <c r="Z129" s="44">
        <f t="shared" si="50"/>
      </c>
      <c r="AA129" s="44">
        <f t="shared" si="56"/>
      </c>
      <c r="AB129" s="44">
        <f t="shared" si="57"/>
      </c>
      <c r="AC129" s="78">
        <f t="shared" si="53"/>
      </c>
      <c r="AD129" s="44">
        <f t="shared" si="54"/>
      </c>
      <c r="AE129" s="45">
        <f t="shared" si="55"/>
      </c>
    </row>
    <row r="130" spans="1:31" ht="15">
      <c r="A130" s="243"/>
      <c r="B130" s="34">
        <v>104</v>
      </c>
      <c r="C130" s="139" t="s">
        <v>217</v>
      </c>
      <c r="D130" s="137" t="s">
        <v>326</v>
      </c>
      <c r="E130" s="139" t="s">
        <v>327</v>
      </c>
      <c r="F130" s="38"/>
      <c r="G130" s="156" t="s">
        <v>525</v>
      </c>
      <c r="H130" s="139" t="s">
        <v>41</v>
      </c>
      <c r="I130" s="159">
        <v>2</v>
      </c>
      <c r="J130" s="41"/>
      <c r="K130" s="41"/>
      <c r="L130" s="161">
        <v>4099</v>
      </c>
      <c r="M130" s="77"/>
      <c r="N130" s="160">
        <v>1062</v>
      </c>
      <c r="O130" s="160">
        <v>3037</v>
      </c>
      <c r="P130" s="34" t="s">
        <v>86</v>
      </c>
      <c r="Q130" s="143"/>
      <c r="R130" s="43" t="s">
        <v>168</v>
      </c>
      <c r="S130" s="43" t="s">
        <v>172</v>
      </c>
      <c r="T130" s="44">
        <f t="shared" si="44"/>
      </c>
      <c r="U130" s="44">
        <f t="shared" si="45"/>
      </c>
      <c r="V130" s="44">
        <f t="shared" si="46"/>
      </c>
      <c r="W130" s="44">
        <f t="shared" si="47"/>
        <v>1062</v>
      </c>
      <c r="X130" s="44">
        <f t="shared" si="48"/>
        <v>3037</v>
      </c>
      <c r="Y130" s="44">
        <f t="shared" si="49"/>
      </c>
      <c r="Z130" s="44">
        <f t="shared" si="50"/>
      </c>
      <c r="AA130" s="44">
        <f t="shared" si="56"/>
      </c>
      <c r="AB130" s="44">
        <f t="shared" si="57"/>
      </c>
      <c r="AC130" s="78">
        <f t="shared" si="53"/>
      </c>
      <c r="AD130" s="44">
        <f t="shared" si="54"/>
      </c>
      <c r="AE130" s="45">
        <f t="shared" si="55"/>
      </c>
    </row>
    <row r="131" spans="1:31" ht="15">
      <c r="A131" s="243"/>
      <c r="B131" s="34">
        <v>105</v>
      </c>
      <c r="C131" s="139" t="s">
        <v>217</v>
      </c>
      <c r="D131" s="137" t="s">
        <v>328</v>
      </c>
      <c r="E131" s="139" t="s">
        <v>329</v>
      </c>
      <c r="F131" s="38"/>
      <c r="G131" s="156" t="s">
        <v>468</v>
      </c>
      <c r="H131" s="139" t="s">
        <v>41</v>
      </c>
      <c r="I131" s="159">
        <v>3</v>
      </c>
      <c r="J131" s="41"/>
      <c r="K131" s="41"/>
      <c r="L131" s="161">
        <v>7592</v>
      </c>
      <c r="M131" s="77"/>
      <c r="N131" s="160">
        <v>3134</v>
      </c>
      <c r="O131" s="160">
        <v>4458</v>
      </c>
      <c r="P131" s="34" t="s">
        <v>86</v>
      </c>
      <c r="Q131" s="143"/>
      <c r="R131" s="43" t="s">
        <v>168</v>
      </c>
      <c r="S131" s="43" t="s">
        <v>172</v>
      </c>
      <c r="T131" s="44">
        <f aca="true" t="shared" si="58" ref="T131:T162">IF(H131="G11",M131,"")</f>
      </c>
      <c r="U131" s="44">
        <f aca="true" t="shared" si="59" ref="U131:U162">IF(H131="C11",M131,"")</f>
      </c>
      <c r="V131" s="44">
        <f aca="true" t="shared" si="60" ref="V131:V162">IF(H131="C21",M131,"")</f>
      </c>
      <c r="W131" s="44">
        <f aca="true" t="shared" si="61" ref="W131:W162">IF(H131="C12a",N131,"")</f>
        <v>3134</v>
      </c>
      <c r="X131" s="44">
        <f aca="true" t="shared" si="62" ref="X131:X162">IF(H131="C12a",O131,"")</f>
        <v>4458</v>
      </c>
      <c r="Y131" s="44">
        <f aca="true" t="shared" si="63" ref="Y131:Y162">IF(H131="C12b",N131,"")</f>
      </c>
      <c r="Z131" s="44">
        <f aca="true" t="shared" si="64" ref="Z131:Z162">IF(H131="C12b",O131,"")</f>
      </c>
      <c r="AA131" s="44">
        <f t="shared" si="56"/>
      </c>
      <c r="AB131" s="44">
        <f t="shared" si="57"/>
      </c>
      <c r="AC131" s="78">
        <f aca="true" t="shared" si="65" ref="AC131:AC162">IF(H131="C22a",N131,"")</f>
      </c>
      <c r="AD131" s="44">
        <f aca="true" t="shared" si="66" ref="AD131:AD162">IF(H131="C22a",O131,"")</f>
      </c>
      <c r="AE131" s="45">
        <f aca="true" t="shared" si="67" ref="AE131:AE162">IF(H131="C11o",M131,"")</f>
      </c>
    </row>
    <row r="132" spans="1:31" ht="15">
      <c r="A132" s="243"/>
      <c r="B132" s="34">
        <v>106</v>
      </c>
      <c r="C132" s="139" t="s">
        <v>217</v>
      </c>
      <c r="D132" s="137" t="s">
        <v>330</v>
      </c>
      <c r="E132" s="139" t="s">
        <v>331</v>
      </c>
      <c r="F132" s="38"/>
      <c r="G132" s="156" t="s">
        <v>468</v>
      </c>
      <c r="H132" s="139" t="s">
        <v>41</v>
      </c>
      <c r="I132" s="159">
        <v>3</v>
      </c>
      <c r="J132" s="41"/>
      <c r="K132" s="41"/>
      <c r="L132" s="161">
        <v>6776</v>
      </c>
      <c r="M132" s="77"/>
      <c r="N132" s="160">
        <v>2566</v>
      </c>
      <c r="O132" s="160">
        <v>4210</v>
      </c>
      <c r="P132" s="34" t="s">
        <v>86</v>
      </c>
      <c r="Q132" s="143"/>
      <c r="R132" s="43" t="s">
        <v>168</v>
      </c>
      <c r="S132" s="43" t="s">
        <v>172</v>
      </c>
      <c r="T132" s="44">
        <f t="shared" si="58"/>
      </c>
      <c r="U132" s="44">
        <f t="shared" si="59"/>
      </c>
      <c r="V132" s="44">
        <f t="shared" si="60"/>
      </c>
      <c r="W132" s="44">
        <f t="shared" si="61"/>
        <v>2566</v>
      </c>
      <c r="X132" s="44">
        <f t="shared" si="62"/>
        <v>4210</v>
      </c>
      <c r="Y132" s="44">
        <f t="shared" si="63"/>
      </c>
      <c r="Z132" s="44">
        <f t="shared" si="64"/>
      </c>
      <c r="AA132" s="44">
        <f t="shared" si="56"/>
      </c>
      <c r="AB132" s="44">
        <f t="shared" si="57"/>
      </c>
      <c r="AC132" s="78">
        <f t="shared" si="65"/>
      </c>
      <c r="AD132" s="44">
        <f t="shared" si="66"/>
      </c>
      <c r="AE132" s="45">
        <f t="shared" si="67"/>
      </c>
    </row>
    <row r="133" spans="1:31" ht="15">
      <c r="A133" s="243"/>
      <c r="B133" s="34">
        <v>107</v>
      </c>
      <c r="C133" s="139" t="s">
        <v>217</v>
      </c>
      <c r="D133" s="137" t="s">
        <v>332</v>
      </c>
      <c r="E133" s="139" t="s">
        <v>333</v>
      </c>
      <c r="F133" s="38"/>
      <c r="G133" s="156" t="s">
        <v>526</v>
      </c>
      <c r="H133" s="139" t="s">
        <v>41</v>
      </c>
      <c r="I133" s="159">
        <v>5</v>
      </c>
      <c r="J133" s="41"/>
      <c r="K133" s="41"/>
      <c r="L133" s="161">
        <v>12919</v>
      </c>
      <c r="M133" s="77"/>
      <c r="N133" s="160">
        <v>5061</v>
      </c>
      <c r="O133" s="160">
        <v>7858</v>
      </c>
      <c r="P133" s="34" t="s">
        <v>86</v>
      </c>
      <c r="Q133" s="143"/>
      <c r="R133" s="43" t="s">
        <v>168</v>
      </c>
      <c r="S133" s="43" t="s">
        <v>172</v>
      </c>
      <c r="T133" s="44">
        <f t="shared" si="58"/>
      </c>
      <c r="U133" s="44">
        <f t="shared" si="59"/>
      </c>
      <c r="V133" s="44">
        <f t="shared" si="60"/>
      </c>
      <c r="W133" s="44">
        <f t="shared" si="61"/>
        <v>5061</v>
      </c>
      <c r="X133" s="44">
        <f t="shared" si="62"/>
        <v>7858</v>
      </c>
      <c r="Y133" s="44">
        <f t="shared" si="63"/>
      </c>
      <c r="Z133" s="44">
        <f t="shared" si="64"/>
      </c>
      <c r="AA133" s="44">
        <f t="shared" si="56"/>
      </c>
      <c r="AB133" s="44">
        <f t="shared" si="57"/>
      </c>
      <c r="AC133" s="78">
        <f t="shared" si="65"/>
      </c>
      <c r="AD133" s="44">
        <f t="shared" si="66"/>
      </c>
      <c r="AE133" s="45">
        <f t="shared" si="67"/>
      </c>
    </row>
    <row r="134" spans="1:31" ht="15">
      <c r="A134" s="243"/>
      <c r="B134" s="34">
        <v>108</v>
      </c>
      <c r="C134" s="139" t="s">
        <v>217</v>
      </c>
      <c r="D134" s="137" t="s">
        <v>334</v>
      </c>
      <c r="E134" s="139" t="s">
        <v>335</v>
      </c>
      <c r="F134" s="38"/>
      <c r="G134" s="156" t="s">
        <v>462</v>
      </c>
      <c r="H134" s="139" t="s">
        <v>41</v>
      </c>
      <c r="I134" s="159">
        <v>6</v>
      </c>
      <c r="J134" s="41"/>
      <c r="K134" s="41"/>
      <c r="L134" s="161">
        <v>10126</v>
      </c>
      <c r="M134" s="77"/>
      <c r="N134" s="160">
        <v>4081</v>
      </c>
      <c r="O134" s="160">
        <v>6045</v>
      </c>
      <c r="P134" s="34" t="s">
        <v>86</v>
      </c>
      <c r="Q134" s="143"/>
      <c r="R134" s="43" t="s">
        <v>168</v>
      </c>
      <c r="S134" s="43" t="s">
        <v>172</v>
      </c>
      <c r="T134" s="44">
        <f t="shared" si="58"/>
      </c>
      <c r="U134" s="44">
        <f t="shared" si="59"/>
      </c>
      <c r="V134" s="44">
        <f t="shared" si="60"/>
      </c>
      <c r="W134" s="44">
        <f t="shared" si="61"/>
        <v>4081</v>
      </c>
      <c r="X134" s="44">
        <f t="shared" si="62"/>
        <v>6045</v>
      </c>
      <c r="Y134" s="44">
        <f t="shared" si="63"/>
      </c>
      <c r="Z134" s="44">
        <f t="shared" si="64"/>
      </c>
      <c r="AA134" s="44">
        <f t="shared" si="56"/>
      </c>
      <c r="AB134" s="44">
        <f t="shared" si="57"/>
      </c>
      <c r="AC134" s="78">
        <f t="shared" si="65"/>
      </c>
      <c r="AD134" s="44">
        <f t="shared" si="66"/>
      </c>
      <c r="AE134" s="45">
        <f t="shared" si="67"/>
      </c>
    </row>
    <row r="135" spans="1:31" ht="15">
      <c r="A135" s="243"/>
      <c r="B135" s="34">
        <v>109</v>
      </c>
      <c r="C135" s="139" t="s">
        <v>217</v>
      </c>
      <c r="D135" s="137" t="s">
        <v>336</v>
      </c>
      <c r="E135" s="139" t="s">
        <v>337</v>
      </c>
      <c r="F135" s="38"/>
      <c r="G135" s="156" t="s">
        <v>527</v>
      </c>
      <c r="H135" s="139" t="s">
        <v>41</v>
      </c>
      <c r="I135" s="159">
        <v>6</v>
      </c>
      <c r="J135" s="41"/>
      <c r="K135" s="41"/>
      <c r="L135" s="161">
        <v>13636</v>
      </c>
      <c r="M135" s="77"/>
      <c r="N135" s="160">
        <v>5652</v>
      </c>
      <c r="O135" s="160">
        <v>7984</v>
      </c>
      <c r="P135" s="34" t="s">
        <v>86</v>
      </c>
      <c r="Q135" s="143"/>
      <c r="R135" s="43" t="s">
        <v>168</v>
      </c>
      <c r="S135" s="43" t="s">
        <v>172</v>
      </c>
      <c r="T135" s="44">
        <f t="shared" si="58"/>
      </c>
      <c r="U135" s="44">
        <f t="shared" si="59"/>
      </c>
      <c r="V135" s="44">
        <f t="shared" si="60"/>
      </c>
      <c r="W135" s="44">
        <f t="shared" si="61"/>
        <v>5652</v>
      </c>
      <c r="X135" s="44">
        <f t="shared" si="62"/>
        <v>7984</v>
      </c>
      <c r="Y135" s="44">
        <f t="shared" si="63"/>
      </c>
      <c r="Z135" s="44">
        <f t="shared" si="64"/>
      </c>
      <c r="AA135" s="44">
        <f t="shared" si="56"/>
      </c>
      <c r="AB135" s="44">
        <f t="shared" si="57"/>
      </c>
      <c r="AC135" s="78">
        <f t="shared" si="65"/>
      </c>
      <c r="AD135" s="44">
        <f t="shared" si="66"/>
      </c>
      <c r="AE135" s="45">
        <f t="shared" si="67"/>
      </c>
    </row>
    <row r="136" spans="1:31" ht="15">
      <c r="A136" s="243"/>
      <c r="B136" s="34">
        <v>110</v>
      </c>
      <c r="C136" s="139" t="s">
        <v>217</v>
      </c>
      <c r="D136" s="137" t="s">
        <v>338</v>
      </c>
      <c r="E136" s="139" t="s">
        <v>339</v>
      </c>
      <c r="F136" s="38"/>
      <c r="G136" s="156" t="s">
        <v>528</v>
      </c>
      <c r="H136" s="139" t="s">
        <v>41</v>
      </c>
      <c r="I136" s="159">
        <v>2</v>
      </c>
      <c r="J136" s="41"/>
      <c r="K136" s="41"/>
      <c r="L136" s="161">
        <v>7147</v>
      </c>
      <c r="M136" s="77"/>
      <c r="N136" s="160">
        <v>2813</v>
      </c>
      <c r="O136" s="160">
        <v>4334</v>
      </c>
      <c r="P136" s="34" t="s">
        <v>86</v>
      </c>
      <c r="Q136" s="143"/>
      <c r="R136" s="43" t="s">
        <v>168</v>
      </c>
      <c r="S136" s="43" t="s">
        <v>172</v>
      </c>
      <c r="T136" s="44">
        <f t="shared" si="58"/>
      </c>
      <c r="U136" s="44">
        <f t="shared" si="59"/>
      </c>
      <c r="V136" s="44">
        <f t="shared" si="60"/>
      </c>
      <c r="W136" s="44">
        <f t="shared" si="61"/>
        <v>2813</v>
      </c>
      <c r="X136" s="44">
        <f t="shared" si="62"/>
        <v>4334</v>
      </c>
      <c r="Y136" s="44">
        <f t="shared" si="63"/>
      </c>
      <c r="Z136" s="44">
        <f t="shared" si="64"/>
      </c>
      <c r="AA136" s="44">
        <f t="shared" si="56"/>
      </c>
      <c r="AB136" s="44">
        <f t="shared" si="57"/>
      </c>
      <c r="AC136" s="78">
        <f t="shared" si="65"/>
      </c>
      <c r="AD136" s="44">
        <f t="shared" si="66"/>
      </c>
      <c r="AE136" s="45">
        <f t="shared" si="67"/>
      </c>
    </row>
    <row r="137" spans="1:31" ht="15">
      <c r="A137" s="243"/>
      <c r="B137" s="34">
        <v>111</v>
      </c>
      <c r="C137" s="139" t="s">
        <v>217</v>
      </c>
      <c r="D137" s="137" t="s">
        <v>340</v>
      </c>
      <c r="E137" s="139" t="s">
        <v>341</v>
      </c>
      <c r="F137" s="38"/>
      <c r="G137" s="156" t="s">
        <v>471</v>
      </c>
      <c r="H137" s="139" t="s">
        <v>41</v>
      </c>
      <c r="I137" s="159">
        <v>2</v>
      </c>
      <c r="J137" s="41"/>
      <c r="K137" s="41"/>
      <c r="L137" s="161">
        <v>7445</v>
      </c>
      <c r="M137" s="77"/>
      <c r="N137" s="160">
        <v>2994</v>
      </c>
      <c r="O137" s="160">
        <v>4451</v>
      </c>
      <c r="P137" s="34" t="s">
        <v>86</v>
      </c>
      <c r="Q137" s="143"/>
      <c r="R137" s="43" t="s">
        <v>168</v>
      </c>
      <c r="S137" s="43" t="s">
        <v>172</v>
      </c>
      <c r="T137" s="44">
        <f t="shared" si="58"/>
      </c>
      <c r="U137" s="44">
        <f t="shared" si="59"/>
      </c>
      <c r="V137" s="44">
        <f t="shared" si="60"/>
      </c>
      <c r="W137" s="44">
        <f t="shared" si="61"/>
        <v>2994</v>
      </c>
      <c r="X137" s="44">
        <f t="shared" si="62"/>
        <v>4451</v>
      </c>
      <c r="Y137" s="44">
        <f t="shared" si="63"/>
      </c>
      <c r="Z137" s="44">
        <f t="shared" si="64"/>
      </c>
      <c r="AA137" s="44">
        <f t="shared" si="56"/>
      </c>
      <c r="AB137" s="44">
        <f t="shared" si="57"/>
      </c>
      <c r="AC137" s="78">
        <f t="shared" si="65"/>
      </c>
      <c r="AD137" s="44">
        <f t="shared" si="66"/>
      </c>
      <c r="AE137" s="45">
        <f t="shared" si="67"/>
      </c>
    </row>
    <row r="138" spans="1:31" ht="15">
      <c r="A138" s="243"/>
      <c r="B138" s="34">
        <v>112</v>
      </c>
      <c r="C138" s="139" t="s">
        <v>217</v>
      </c>
      <c r="D138" s="137" t="s">
        <v>342</v>
      </c>
      <c r="E138" s="139" t="s">
        <v>343</v>
      </c>
      <c r="F138" s="38"/>
      <c r="G138" s="156" t="s">
        <v>459</v>
      </c>
      <c r="H138" s="139" t="s">
        <v>41</v>
      </c>
      <c r="I138" s="159">
        <v>2</v>
      </c>
      <c r="J138" s="41"/>
      <c r="K138" s="41"/>
      <c r="L138" s="161">
        <v>5306</v>
      </c>
      <c r="M138" s="77"/>
      <c r="N138" s="160">
        <v>2202</v>
      </c>
      <c r="O138" s="160">
        <v>3104</v>
      </c>
      <c r="P138" s="34" t="s">
        <v>86</v>
      </c>
      <c r="Q138" s="143"/>
      <c r="R138" s="43" t="s">
        <v>168</v>
      </c>
      <c r="S138" s="43" t="s">
        <v>172</v>
      </c>
      <c r="T138" s="44">
        <f t="shared" si="58"/>
      </c>
      <c r="U138" s="44">
        <f t="shared" si="59"/>
      </c>
      <c r="V138" s="44">
        <f t="shared" si="60"/>
      </c>
      <c r="W138" s="44">
        <f t="shared" si="61"/>
        <v>2202</v>
      </c>
      <c r="X138" s="44">
        <f t="shared" si="62"/>
        <v>3104</v>
      </c>
      <c r="Y138" s="44">
        <f t="shared" si="63"/>
      </c>
      <c r="Z138" s="44">
        <f t="shared" si="64"/>
      </c>
      <c r="AA138" s="44">
        <f t="shared" si="56"/>
      </c>
      <c r="AB138" s="44">
        <f t="shared" si="57"/>
      </c>
      <c r="AC138" s="78">
        <f t="shared" si="65"/>
      </c>
      <c r="AD138" s="44">
        <f t="shared" si="66"/>
      </c>
      <c r="AE138" s="45">
        <f t="shared" si="67"/>
      </c>
    </row>
    <row r="139" spans="1:31" ht="15">
      <c r="A139" s="243"/>
      <c r="B139" s="34">
        <v>113</v>
      </c>
      <c r="C139" s="139" t="s">
        <v>217</v>
      </c>
      <c r="D139" s="137" t="s">
        <v>344</v>
      </c>
      <c r="E139" s="139" t="s">
        <v>345</v>
      </c>
      <c r="F139" s="38"/>
      <c r="G139" s="156" t="s">
        <v>473</v>
      </c>
      <c r="H139" s="139" t="s">
        <v>41</v>
      </c>
      <c r="I139" s="159">
        <v>2</v>
      </c>
      <c r="J139" s="41"/>
      <c r="K139" s="41"/>
      <c r="L139" s="161">
        <v>1425</v>
      </c>
      <c r="M139" s="77"/>
      <c r="N139" s="160">
        <v>541</v>
      </c>
      <c r="O139" s="160">
        <v>884</v>
      </c>
      <c r="P139" s="34" t="s">
        <v>86</v>
      </c>
      <c r="Q139" s="143"/>
      <c r="R139" s="43" t="s">
        <v>168</v>
      </c>
      <c r="S139" s="43" t="s">
        <v>172</v>
      </c>
      <c r="T139" s="44">
        <f t="shared" si="58"/>
      </c>
      <c r="U139" s="44">
        <f t="shared" si="59"/>
      </c>
      <c r="V139" s="44">
        <f t="shared" si="60"/>
      </c>
      <c r="W139" s="44">
        <f t="shared" si="61"/>
        <v>541</v>
      </c>
      <c r="X139" s="44">
        <f t="shared" si="62"/>
        <v>884</v>
      </c>
      <c r="Y139" s="44">
        <f t="shared" si="63"/>
      </c>
      <c r="Z139" s="44">
        <f t="shared" si="64"/>
      </c>
      <c r="AA139" s="44">
        <f t="shared" si="56"/>
      </c>
      <c r="AB139" s="44">
        <f t="shared" si="57"/>
      </c>
      <c r="AC139" s="78">
        <f t="shared" si="65"/>
      </c>
      <c r="AD139" s="44">
        <f t="shared" si="66"/>
      </c>
      <c r="AE139" s="45">
        <f t="shared" si="67"/>
      </c>
    </row>
    <row r="140" spans="1:31" ht="15">
      <c r="A140" s="243"/>
      <c r="B140" s="34">
        <v>114</v>
      </c>
      <c r="C140" s="139" t="s">
        <v>217</v>
      </c>
      <c r="D140" s="137" t="s">
        <v>346</v>
      </c>
      <c r="E140" s="139" t="s">
        <v>347</v>
      </c>
      <c r="F140" s="38"/>
      <c r="G140" s="156" t="s">
        <v>451</v>
      </c>
      <c r="H140" s="139" t="s">
        <v>41</v>
      </c>
      <c r="I140" s="159">
        <v>2</v>
      </c>
      <c r="J140" s="41"/>
      <c r="K140" s="41"/>
      <c r="L140" s="161">
        <v>1085</v>
      </c>
      <c r="M140" s="77"/>
      <c r="N140" s="160">
        <v>453</v>
      </c>
      <c r="O140" s="160">
        <v>632</v>
      </c>
      <c r="P140" s="34" t="s">
        <v>86</v>
      </c>
      <c r="Q140" s="143"/>
      <c r="R140" s="43" t="s">
        <v>168</v>
      </c>
      <c r="S140" s="43" t="s">
        <v>172</v>
      </c>
      <c r="T140" s="44">
        <f t="shared" si="58"/>
      </c>
      <c r="U140" s="44">
        <f t="shared" si="59"/>
      </c>
      <c r="V140" s="44">
        <f t="shared" si="60"/>
      </c>
      <c r="W140" s="44">
        <f t="shared" si="61"/>
        <v>453</v>
      </c>
      <c r="X140" s="44">
        <f t="shared" si="62"/>
        <v>632</v>
      </c>
      <c r="Y140" s="44">
        <f t="shared" si="63"/>
      </c>
      <c r="Z140" s="44">
        <f t="shared" si="64"/>
      </c>
      <c r="AA140" s="44">
        <f t="shared" si="56"/>
      </c>
      <c r="AB140" s="44">
        <f t="shared" si="57"/>
      </c>
      <c r="AC140" s="78">
        <f t="shared" si="65"/>
      </c>
      <c r="AD140" s="44">
        <f t="shared" si="66"/>
      </c>
      <c r="AE140" s="45">
        <f t="shared" si="67"/>
      </c>
    </row>
    <row r="141" spans="1:31" ht="15">
      <c r="A141" s="243"/>
      <c r="B141" s="34">
        <v>115</v>
      </c>
      <c r="C141" s="139" t="s">
        <v>217</v>
      </c>
      <c r="D141" s="137" t="s">
        <v>348</v>
      </c>
      <c r="E141" s="139" t="s">
        <v>349</v>
      </c>
      <c r="F141" s="38"/>
      <c r="G141" s="156" t="s">
        <v>461</v>
      </c>
      <c r="H141" s="139" t="s">
        <v>41</v>
      </c>
      <c r="I141" s="159">
        <v>6</v>
      </c>
      <c r="J141" s="41"/>
      <c r="K141" s="41"/>
      <c r="L141" s="161">
        <v>4526</v>
      </c>
      <c r="M141" s="77"/>
      <c r="N141" s="160">
        <v>1818</v>
      </c>
      <c r="O141" s="160">
        <v>2708</v>
      </c>
      <c r="P141" s="34" t="s">
        <v>86</v>
      </c>
      <c r="Q141" s="143"/>
      <c r="R141" s="43" t="s">
        <v>168</v>
      </c>
      <c r="S141" s="43" t="s">
        <v>172</v>
      </c>
      <c r="T141" s="44">
        <f t="shared" si="58"/>
      </c>
      <c r="U141" s="44">
        <f t="shared" si="59"/>
      </c>
      <c r="V141" s="44">
        <f t="shared" si="60"/>
      </c>
      <c r="W141" s="44">
        <f t="shared" si="61"/>
        <v>1818</v>
      </c>
      <c r="X141" s="44">
        <f t="shared" si="62"/>
        <v>2708</v>
      </c>
      <c r="Y141" s="44">
        <f t="shared" si="63"/>
      </c>
      <c r="Z141" s="44">
        <f t="shared" si="64"/>
      </c>
      <c r="AA141" s="44">
        <f t="shared" si="56"/>
      </c>
      <c r="AB141" s="44">
        <f t="shared" si="57"/>
      </c>
      <c r="AC141" s="78">
        <f t="shared" si="65"/>
      </c>
      <c r="AD141" s="44">
        <f t="shared" si="66"/>
      </c>
      <c r="AE141" s="45">
        <f t="shared" si="67"/>
      </c>
    </row>
    <row r="142" spans="1:31" ht="15">
      <c r="A142" s="243"/>
      <c r="B142" s="34">
        <v>116</v>
      </c>
      <c r="C142" s="139" t="s">
        <v>217</v>
      </c>
      <c r="D142" s="137" t="s">
        <v>350</v>
      </c>
      <c r="E142" s="139" t="s">
        <v>351</v>
      </c>
      <c r="F142" s="38"/>
      <c r="G142" s="156" t="s">
        <v>461</v>
      </c>
      <c r="H142" s="139" t="s">
        <v>41</v>
      </c>
      <c r="I142" s="159">
        <v>6</v>
      </c>
      <c r="J142" s="41"/>
      <c r="K142" s="41"/>
      <c r="L142" s="161">
        <v>4456</v>
      </c>
      <c r="M142" s="77"/>
      <c r="N142" s="160">
        <v>1689</v>
      </c>
      <c r="O142" s="160">
        <v>2767</v>
      </c>
      <c r="P142" s="34" t="s">
        <v>86</v>
      </c>
      <c r="Q142" s="143"/>
      <c r="R142" s="43" t="s">
        <v>168</v>
      </c>
      <c r="S142" s="43" t="s">
        <v>172</v>
      </c>
      <c r="T142" s="44">
        <f t="shared" si="58"/>
      </c>
      <c r="U142" s="44">
        <f t="shared" si="59"/>
      </c>
      <c r="V142" s="44">
        <f t="shared" si="60"/>
      </c>
      <c r="W142" s="44">
        <f t="shared" si="61"/>
        <v>1689</v>
      </c>
      <c r="X142" s="44">
        <f t="shared" si="62"/>
        <v>2767</v>
      </c>
      <c r="Y142" s="44">
        <f t="shared" si="63"/>
      </c>
      <c r="Z142" s="44">
        <f t="shared" si="64"/>
      </c>
      <c r="AA142" s="44">
        <f t="shared" si="56"/>
      </c>
      <c r="AB142" s="44">
        <f t="shared" si="57"/>
      </c>
      <c r="AC142" s="78">
        <f t="shared" si="65"/>
      </c>
      <c r="AD142" s="44">
        <f t="shared" si="66"/>
      </c>
      <c r="AE142" s="45">
        <f t="shared" si="67"/>
      </c>
    </row>
    <row r="143" spans="1:31" ht="15">
      <c r="A143" s="243"/>
      <c r="B143" s="34">
        <v>117</v>
      </c>
      <c r="C143" s="139" t="s">
        <v>217</v>
      </c>
      <c r="D143" s="137" t="s">
        <v>352</v>
      </c>
      <c r="E143" s="139" t="s">
        <v>353</v>
      </c>
      <c r="F143" s="38"/>
      <c r="G143" s="156" t="s">
        <v>467</v>
      </c>
      <c r="H143" s="139" t="s">
        <v>41</v>
      </c>
      <c r="I143" s="159">
        <v>6</v>
      </c>
      <c r="J143" s="41"/>
      <c r="K143" s="41"/>
      <c r="L143" s="161">
        <v>3430</v>
      </c>
      <c r="M143" s="77"/>
      <c r="N143" s="160">
        <v>1566</v>
      </c>
      <c r="O143" s="160">
        <v>1864</v>
      </c>
      <c r="P143" s="34" t="s">
        <v>86</v>
      </c>
      <c r="Q143" s="143"/>
      <c r="R143" s="43" t="s">
        <v>168</v>
      </c>
      <c r="S143" s="43" t="s">
        <v>172</v>
      </c>
      <c r="T143" s="44">
        <f t="shared" si="58"/>
      </c>
      <c r="U143" s="44">
        <f t="shared" si="59"/>
      </c>
      <c r="V143" s="44">
        <f t="shared" si="60"/>
      </c>
      <c r="W143" s="44">
        <f t="shared" si="61"/>
        <v>1566</v>
      </c>
      <c r="X143" s="44">
        <f t="shared" si="62"/>
        <v>1864</v>
      </c>
      <c r="Y143" s="44">
        <f t="shared" si="63"/>
      </c>
      <c r="Z143" s="44">
        <f t="shared" si="64"/>
      </c>
      <c r="AA143" s="44">
        <f t="shared" si="56"/>
      </c>
      <c r="AB143" s="44">
        <f t="shared" si="57"/>
      </c>
      <c r="AC143" s="78">
        <f t="shared" si="65"/>
      </c>
      <c r="AD143" s="44">
        <f t="shared" si="66"/>
      </c>
      <c r="AE143" s="45">
        <f t="shared" si="67"/>
      </c>
    </row>
    <row r="144" spans="1:31" ht="15">
      <c r="A144" s="243"/>
      <c r="B144" s="34">
        <v>118</v>
      </c>
      <c r="C144" s="139" t="s">
        <v>217</v>
      </c>
      <c r="D144" s="137" t="s">
        <v>354</v>
      </c>
      <c r="E144" s="139" t="s">
        <v>355</v>
      </c>
      <c r="F144" s="38"/>
      <c r="G144" s="156" t="s">
        <v>529</v>
      </c>
      <c r="H144" s="139" t="s">
        <v>41</v>
      </c>
      <c r="I144" s="159">
        <v>6</v>
      </c>
      <c r="J144" s="41"/>
      <c r="K144" s="41"/>
      <c r="L144" s="161">
        <v>1764</v>
      </c>
      <c r="M144" s="77"/>
      <c r="N144" s="160">
        <v>733</v>
      </c>
      <c r="O144" s="160">
        <v>1031</v>
      </c>
      <c r="P144" s="34" t="s">
        <v>86</v>
      </c>
      <c r="Q144" s="143"/>
      <c r="R144" s="43" t="s">
        <v>168</v>
      </c>
      <c r="S144" s="43" t="s">
        <v>172</v>
      </c>
      <c r="T144" s="44">
        <f t="shared" si="58"/>
      </c>
      <c r="U144" s="44">
        <f t="shared" si="59"/>
      </c>
      <c r="V144" s="44">
        <f t="shared" si="60"/>
      </c>
      <c r="W144" s="44">
        <f t="shared" si="61"/>
        <v>733</v>
      </c>
      <c r="X144" s="44">
        <f t="shared" si="62"/>
        <v>1031</v>
      </c>
      <c r="Y144" s="44">
        <f t="shared" si="63"/>
      </c>
      <c r="Z144" s="44">
        <f t="shared" si="64"/>
      </c>
      <c r="AA144" s="44">
        <f t="shared" si="56"/>
      </c>
      <c r="AB144" s="44">
        <f t="shared" si="57"/>
      </c>
      <c r="AC144" s="78">
        <f t="shared" si="65"/>
      </c>
      <c r="AD144" s="44">
        <f t="shared" si="66"/>
      </c>
      <c r="AE144" s="45">
        <f t="shared" si="67"/>
      </c>
    </row>
    <row r="145" spans="1:31" ht="15">
      <c r="A145" s="243"/>
      <c r="B145" s="34">
        <v>119</v>
      </c>
      <c r="C145" s="139" t="s">
        <v>217</v>
      </c>
      <c r="D145" s="137" t="s">
        <v>356</v>
      </c>
      <c r="E145" s="139" t="s">
        <v>357</v>
      </c>
      <c r="F145" s="38"/>
      <c r="G145" s="156" t="s">
        <v>464</v>
      </c>
      <c r="H145" s="139" t="s">
        <v>41</v>
      </c>
      <c r="I145" s="159">
        <v>6</v>
      </c>
      <c r="J145" s="41"/>
      <c r="K145" s="41"/>
      <c r="L145" s="161">
        <v>4312</v>
      </c>
      <c r="M145" s="77"/>
      <c r="N145" s="160">
        <v>1745</v>
      </c>
      <c r="O145" s="160">
        <v>2567</v>
      </c>
      <c r="P145" s="34" t="s">
        <v>86</v>
      </c>
      <c r="Q145" s="143"/>
      <c r="R145" s="43" t="s">
        <v>168</v>
      </c>
      <c r="S145" s="43" t="s">
        <v>172</v>
      </c>
      <c r="T145" s="44">
        <f t="shared" si="58"/>
      </c>
      <c r="U145" s="44">
        <f t="shared" si="59"/>
      </c>
      <c r="V145" s="44">
        <f t="shared" si="60"/>
      </c>
      <c r="W145" s="44">
        <f t="shared" si="61"/>
        <v>1745</v>
      </c>
      <c r="X145" s="44">
        <f t="shared" si="62"/>
        <v>2567</v>
      </c>
      <c r="Y145" s="44">
        <f t="shared" si="63"/>
      </c>
      <c r="Z145" s="44">
        <f t="shared" si="64"/>
      </c>
      <c r="AA145" s="44">
        <f t="shared" si="56"/>
      </c>
      <c r="AB145" s="44">
        <f t="shared" si="57"/>
      </c>
      <c r="AC145" s="78">
        <f t="shared" si="65"/>
      </c>
      <c r="AD145" s="44">
        <f t="shared" si="66"/>
      </c>
      <c r="AE145" s="45">
        <f t="shared" si="67"/>
      </c>
    </row>
    <row r="146" spans="1:31" ht="15">
      <c r="A146" s="243"/>
      <c r="B146" s="34">
        <v>120</v>
      </c>
      <c r="C146" s="139" t="s">
        <v>217</v>
      </c>
      <c r="D146" s="137" t="s">
        <v>358</v>
      </c>
      <c r="E146" s="139" t="s">
        <v>359</v>
      </c>
      <c r="F146" s="38"/>
      <c r="G146" s="156" t="s">
        <v>451</v>
      </c>
      <c r="H146" s="139" t="s">
        <v>41</v>
      </c>
      <c r="I146" s="159">
        <v>6</v>
      </c>
      <c r="J146" s="41"/>
      <c r="K146" s="41"/>
      <c r="L146" s="161">
        <v>21774</v>
      </c>
      <c r="M146" s="77"/>
      <c r="N146" s="160">
        <v>3602</v>
      </c>
      <c r="O146" s="160">
        <v>18172</v>
      </c>
      <c r="P146" s="34" t="s">
        <v>86</v>
      </c>
      <c r="Q146" s="143"/>
      <c r="R146" s="43" t="s">
        <v>168</v>
      </c>
      <c r="S146" s="43" t="s">
        <v>172</v>
      </c>
      <c r="T146" s="44">
        <f t="shared" si="58"/>
      </c>
      <c r="U146" s="44">
        <f t="shared" si="59"/>
      </c>
      <c r="V146" s="44">
        <f t="shared" si="60"/>
      </c>
      <c r="W146" s="44">
        <f t="shared" si="61"/>
        <v>3602</v>
      </c>
      <c r="X146" s="44">
        <f t="shared" si="62"/>
        <v>18172</v>
      </c>
      <c r="Y146" s="44">
        <f t="shared" si="63"/>
      </c>
      <c r="Z146" s="44">
        <f t="shared" si="64"/>
      </c>
      <c r="AA146" s="44">
        <f t="shared" si="56"/>
      </c>
      <c r="AB146" s="44">
        <f t="shared" si="57"/>
      </c>
      <c r="AC146" s="78">
        <f t="shared" si="65"/>
      </c>
      <c r="AD146" s="44">
        <f t="shared" si="66"/>
      </c>
      <c r="AE146" s="45">
        <f t="shared" si="67"/>
      </c>
    </row>
    <row r="147" spans="1:31" ht="15">
      <c r="A147" s="243"/>
      <c r="B147" s="34">
        <v>121</v>
      </c>
      <c r="C147" s="139" t="s">
        <v>217</v>
      </c>
      <c r="D147" s="137" t="s">
        <v>360</v>
      </c>
      <c r="E147" s="139" t="s">
        <v>361</v>
      </c>
      <c r="F147" s="38"/>
      <c r="G147" s="156" t="s">
        <v>530</v>
      </c>
      <c r="H147" s="139" t="s">
        <v>41</v>
      </c>
      <c r="I147" s="159">
        <v>2</v>
      </c>
      <c r="J147" s="41"/>
      <c r="K147" s="41"/>
      <c r="L147" s="161">
        <v>2517</v>
      </c>
      <c r="M147" s="77"/>
      <c r="N147" s="160">
        <v>983</v>
      </c>
      <c r="O147" s="160">
        <v>1534</v>
      </c>
      <c r="P147" s="34" t="s">
        <v>86</v>
      </c>
      <c r="Q147" s="143"/>
      <c r="R147" s="43" t="s">
        <v>168</v>
      </c>
      <c r="S147" s="43" t="s">
        <v>172</v>
      </c>
      <c r="T147" s="44">
        <f t="shared" si="58"/>
      </c>
      <c r="U147" s="44">
        <f t="shared" si="59"/>
      </c>
      <c r="V147" s="44">
        <f t="shared" si="60"/>
      </c>
      <c r="W147" s="44">
        <f t="shared" si="61"/>
        <v>983</v>
      </c>
      <c r="X147" s="44">
        <f t="shared" si="62"/>
        <v>1534</v>
      </c>
      <c r="Y147" s="44">
        <f t="shared" si="63"/>
      </c>
      <c r="Z147" s="44">
        <f t="shared" si="64"/>
      </c>
      <c r="AA147" s="44">
        <f t="shared" si="56"/>
      </c>
      <c r="AB147" s="44">
        <f t="shared" si="57"/>
      </c>
      <c r="AC147" s="78">
        <f t="shared" si="65"/>
      </c>
      <c r="AD147" s="44">
        <f t="shared" si="66"/>
      </c>
      <c r="AE147" s="45">
        <f t="shared" si="67"/>
      </c>
    </row>
    <row r="148" spans="1:31" ht="15">
      <c r="A148" s="243"/>
      <c r="B148" s="34">
        <v>122</v>
      </c>
      <c r="C148" s="139" t="s">
        <v>217</v>
      </c>
      <c r="D148" s="137" t="s">
        <v>362</v>
      </c>
      <c r="E148" s="139" t="s">
        <v>363</v>
      </c>
      <c r="F148" s="38"/>
      <c r="G148" s="156" t="s">
        <v>531</v>
      </c>
      <c r="H148" s="139" t="s">
        <v>41</v>
      </c>
      <c r="I148" s="159">
        <v>2</v>
      </c>
      <c r="J148" s="41"/>
      <c r="K148" s="41"/>
      <c r="L148" s="161">
        <v>4270</v>
      </c>
      <c r="M148" s="77"/>
      <c r="N148" s="160">
        <v>1613</v>
      </c>
      <c r="O148" s="160">
        <v>2657</v>
      </c>
      <c r="P148" s="34" t="s">
        <v>86</v>
      </c>
      <c r="Q148" s="143"/>
      <c r="R148" s="43" t="s">
        <v>168</v>
      </c>
      <c r="S148" s="43" t="s">
        <v>172</v>
      </c>
      <c r="T148" s="44">
        <f t="shared" si="58"/>
      </c>
      <c r="U148" s="44">
        <f t="shared" si="59"/>
      </c>
      <c r="V148" s="44">
        <f t="shared" si="60"/>
      </c>
      <c r="W148" s="44">
        <f t="shared" si="61"/>
        <v>1613</v>
      </c>
      <c r="X148" s="44">
        <f t="shared" si="62"/>
        <v>2657</v>
      </c>
      <c r="Y148" s="44">
        <f t="shared" si="63"/>
      </c>
      <c r="Z148" s="44">
        <f t="shared" si="64"/>
      </c>
      <c r="AA148" s="44">
        <f t="shared" si="56"/>
      </c>
      <c r="AB148" s="44">
        <f t="shared" si="57"/>
      </c>
      <c r="AC148" s="78">
        <f t="shared" si="65"/>
      </c>
      <c r="AD148" s="44">
        <f t="shared" si="66"/>
      </c>
      <c r="AE148" s="45">
        <f t="shared" si="67"/>
      </c>
    </row>
    <row r="149" spans="1:31" ht="15">
      <c r="A149" s="243"/>
      <c r="B149" s="34">
        <v>123</v>
      </c>
      <c r="C149" s="139" t="s">
        <v>217</v>
      </c>
      <c r="D149" s="137" t="s">
        <v>364</v>
      </c>
      <c r="E149" s="139" t="s">
        <v>365</v>
      </c>
      <c r="F149" s="38"/>
      <c r="G149" s="156" t="s">
        <v>458</v>
      </c>
      <c r="H149" s="139" t="s">
        <v>41</v>
      </c>
      <c r="I149" s="159">
        <v>6</v>
      </c>
      <c r="J149" s="41"/>
      <c r="K149" s="41"/>
      <c r="L149" s="161">
        <v>8484</v>
      </c>
      <c r="M149" s="77"/>
      <c r="N149" s="160">
        <v>2708</v>
      </c>
      <c r="O149" s="160">
        <v>5776</v>
      </c>
      <c r="P149" s="34" t="s">
        <v>86</v>
      </c>
      <c r="Q149" s="143"/>
      <c r="R149" s="43" t="s">
        <v>168</v>
      </c>
      <c r="S149" s="43" t="s">
        <v>172</v>
      </c>
      <c r="T149" s="44">
        <f t="shared" si="58"/>
      </c>
      <c r="U149" s="44">
        <f t="shared" si="59"/>
      </c>
      <c r="V149" s="44">
        <f t="shared" si="60"/>
      </c>
      <c r="W149" s="44">
        <f t="shared" si="61"/>
        <v>2708</v>
      </c>
      <c r="X149" s="44">
        <f t="shared" si="62"/>
        <v>5776</v>
      </c>
      <c r="Y149" s="44">
        <f t="shared" si="63"/>
      </c>
      <c r="Z149" s="44">
        <f t="shared" si="64"/>
      </c>
      <c r="AA149" s="44">
        <f t="shared" si="56"/>
      </c>
      <c r="AB149" s="44">
        <f t="shared" si="57"/>
      </c>
      <c r="AC149" s="78">
        <f t="shared" si="65"/>
      </c>
      <c r="AD149" s="44">
        <f t="shared" si="66"/>
      </c>
      <c r="AE149" s="45">
        <f t="shared" si="67"/>
      </c>
    </row>
    <row r="150" spans="1:31" ht="15">
      <c r="A150" s="243"/>
      <c r="B150" s="34">
        <v>124</v>
      </c>
      <c r="C150" s="139" t="s">
        <v>217</v>
      </c>
      <c r="D150" s="137" t="s">
        <v>366</v>
      </c>
      <c r="E150" s="139" t="s">
        <v>367</v>
      </c>
      <c r="F150" s="38"/>
      <c r="G150" s="156" t="s">
        <v>458</v>
      </c>
      <c r="H150" s="139" t="s">
        <v>41</v>
      </c>
      <c r="I150" s="159">
        <v>2</v>
      </c>
      <c r="J150" s="41"/>
      <c r="K150" s="41"/>
      <c r="L150" s="161">
        <v>4221</v>
      </c>
      <c r="M150" s="77"/>
      <c r="N150" s="160">
        <v>1349</v>
      </c>
      <c r="O150" s="160">
        <v>2872</v>
      </c>
      <c r="P150" s="34" t="s">
        <v>86</v>
      </c>
      <c r="Q150" s="143"/>
      <c r="R150" s="43" t="s">
        <v>168</v>
      </c>
      <c r="S150" s="43" t="s">
        <v>172</v>
      </c>
      <c r="T150" s="44">
        <f t="shared" si="58"/>
      </c>
      <c r="U150" s="44">
        <f t="shared" si="59"/>
      </c>
      <c r="V150" s="44">
        <f t="shared" si="60"/>
      </c>
      <c r="W150" s="44">
        <f t="shared" si="61"/>
        <v>1349</v>
      </c>
      <c r="X150" s="44">
        <f t="shared" si="62"/>
        <v>2872</v>
      </c>
      <c r="Y150" s="44">
        <f t="shared" si="63"/>
      </c>
      <c r="Z150" s="44">
        <f t="shared" si="64"/>
      </c>
      <c r="AA150" s="44">
        <f t="shared" si="56"/>
      </c>
      <c r="AB150" s="44">
        <f t="shared" si="57"/>
      </c>
      <c r="AC150" s="78">
        <f t="shared" si="65"/>
      </c>
      <c r="AD150" s="44">
        <f t="shared" si="66"/>
      </c>
      <c r="AE150" s="45">
        <f t="shared" si="67"/>
      </c>
    </row>
    <row r="151" spans="1:31" ht="15">
      <c r="A151" s="243"/>
      <c r="B151" s="34">
        <v>125</v>
      </c>
      <c r="C151" s="139" t="s">
        <v>217</v>
      </c>
      <c r="D151" s="137" t="s">
        <v>368</v>
      </c>
      <c r="E151" s="139" t="s">
        <v>369</v>
      </c>
      <c r="F151" s="38"/>
      <c r="G151" s="156" t="s">
        <v>532</v>
      </c>
      <c r="H151" s="139" t="s">
        <v>41</v>
      </c>
      <c r="I151" s="159">
        <v>2</v>
      </c>
      <c r="J151" s="41"/>
      <c r="K151" s="41"/>
      <c r="L151" s="161">
        <v>4120</v>
      </c>
      <c r="M151" s="77"/>
      <c r="N151" s="160">
        <v>1296</v>
      </c>
      <c r="O151" s="160">
        <v>2824</v>
      </c>
      <c r="P151" s="34" t="s">
        <v>86</v>
      </c>
      <c r="Q151" s="143"/>
      <c r="R151" s="43" t="s">
        <v>168</v>
      </c>
      <c r="S151" s="43" t="s">
        <v>172</v>
      </c>
      <c r="T151" s="44">
        <f t="shared" si="58"/>
      </c>
      <c r="U151" s="44">
        <f t="shared" si="59"/>
      </c>
      <c r="V151" s="44">
        <f t="shared" si="60"/>
      </c>
      <c r="W151" s="44">
        <f t="shared" si="61"/>
        <v>1296</v>
      </c>
      <c r="X151" s="44">
        <f t="shared" si="62"/>
        <v>2824</v>
      </c>
      <c r="Y151" s="44">
        <f t="shared" si="63"/>
      </c>
      <c r="Z151" s="44">
        <f t="shared" si="64"/>
      </c>
      <c r="AA151" s="44">
        <f t="shared" si="56"/>
      </c>
      <c r="AB151" s="44">
        <f t="shared" si="57"/>
      </c>
      <c r="AC151" s="78">
        <f t="shared" si="65"/>
      </c>
      <c r="AD151" s="44">
        <f t="shared" si="66"/>
      </c>
      <c r="AE151" s="45">
        <f t="shared" si="67"/>
      </c>
    </row>
    <row r="152" spans="1:31" ht="15">
      <c r="A152" s="243"/>
      <c r="B152" s="34">
        <v>126</v>
      </c>
      <c r="C152" s="139" t="s">
        <v>217</v>
      </c>
      <c r="D152" s="137" t="s">
        <v>370</v>
      </c>
      <c r="E152" s="139" t="s">
        <v>371</v>
      </c>
      <c r="F152" s="38"/>
      <c r="G152" s="156" t="s">
        <v>533</v>
      </c>
      <c r="H152" s="139" t="s">
        <v>41</v>
      </c>
      <c r="I152" s="159">
        <v>2</v>
      </c>
      <c r="J152" s="41"/>
      <c r="K152" s="41"/>
      <c r="L152" s="161">
        <v>1435</v>
      </c>
      <c r="M152" s="77"/>
      <c r="N152" s="160">
        <v>458</v>
      </c>
      <c r="O152" s="160">
        <v>977</v>
      </c>
      <c r="P152" s="34" t="s">
        <v>86</v>
      </c>
      <c r="Q152" s="143"/>
      <c r="R152" s="43" t="s">
        <v>168</v>
      </c>
      <c r="S152" s="43" t="s">
        <v>172</v>
      </c>
      <c r="T152" s="44">
        <f t="shared" si="58"/>
      </c>
      <c r="U152" s="44">
        <f t="shared" si="59"/>
      </c>
      <c r="V152" s="44">
        <f t="shared" si="60"/>
      </c>
      <c r="W152" s="44">
        <f t="shared" si="61"/>
        <v>458</v>
      </c>
      <c r="X152" s="44">
        <f t="shared" si="62"/>
        <v>977</v>
      </c>
      <c r="Y152" s="44">
        <f t="shared" si="63"/>
      </c>
      <c r="Z152" s="44">
        <f t="shared" si="64"/>
      </c>
      <c r="AA152" s="44">
        <f aca="true" t="shared" si="68" ref="AA152:AA183">IF(H152="c12w",N152,"")</f>
      </c>
      <c r="AB152" s="44">
        <f aca="true" t="shared" si="69" ref="AB152:AB183">IF(H152="c12w",O152,"")</f>
      </c>
      <c r="AC152" s="78">
        <f t="shared" si="65"/>
      </c>
      <c r="AD152" s="44">
        <f t="shared" si="66"/>
      </c>
      <c r="AE152" s="45">
        <f t="shared" si="67"/>
      </c>
    </row>
    <row r="153" spans="1:31" ht="15">
      <c r="A153" s="243"/>
      <c r="B153" s="34">
        <v>127</v>
      </c>
      <c r="C153" s="139" t="s">
        <v>217</v>
      </c>
      <c r="D153" s="137" t="s">
        <v>372</v>
      </c>
      <c r="E153" s="139" t="s">
        <v>373</v>
      </c>
      <c r="F153" s="38"/>
      <c r="G153" s="156" t="s">
        <v>534</v>
      </c>
      <c r="H153" s="139" t="s">
        <v>41</v>
      </c>
      <c r="I153" s="159">
        <v>6</v>
      </c>
      <c r="J153" s="41"/>
      <c r="K153" s="41"/>
      <c r="L153" s="161">
        <v>3283</v>
      </c>
      <c r="M153" s="77"/>
      <c r="N153" s="160">
        <v>1085</v>
      </c>
      <c r="O153" s="160">
        <v>2198</v>
      </c>
      <c r="P153" s="34" t="s">
        <v>86</v>
      </c>
      <c r="Q153" s="143"/>
      <c r="R153" s="43" t="s">
        <v>168</v>
      </c>
      <c r="S153" s="43" t="s">
        <v>172</v>
      </c>
      <c r="T153" s="44">
        <f t="shared" si="58"/>
      </c>
      <c r="U153" s="44">
        <f t="shared" si="59"/>
      </c>
      <c r="V153" s="44">
        <f t="shared" si="60"/>
      </c>
      <c r="W153" s="44">
        <f t="shared" si="61"/>
        <v>1085</v>
      </c>
      <c r="X153" s="44">
        <f t="shared" si="62"/>
        <v>2198</v>
      </c>
      <c r="Y153" s="44">
        <f t="shared" si="63"/>
      </c>
      <c r="Z153" s="44">
        <f t="shared" si="64"/>
      </c>
      <c r="AA153" s="44">
        <f t="shared" si="68"/>
      </c>
      <c r="AB153" s="44">
        <f t="shared" si="69"/>
      </c>
      <c r="AC153" s="78">
        <f t="shared" si="65"/>
      </c>
      <c r="AD153" s="44">
        <f t="shared" si="66"/>
      </c>
      <c r="AE153" s="45">
        <f t="shared" si="67"/>
      </c>
    </row>
    <row r="154" spans="1:31" ht="15">
      <c r="A154" s="243"/>
      <c r="B154" s="34">
        <v>128</v>
      </c>
      <c r="C154" s="139" t="s">
        <v>217</v>
      </c>
      <c r="D154" s="137" t="s">
        <v>374</v>
      </c>
      <c r="E154" s="139" t="s">
        <v>375</v>
      </c>
      <c r="F154" s="38"/>
      <c r="G154" s="156" t="s">
        <v>535</v>
      </c>
      <c r="H154" s="139" t="s">
        <v>41</v>
      </c>
      <c r="I154" s="159">
        <v>6</v>
      </c>
      <c r="J154" s="41"/>
      <c r="K154" s="41"/>
      <c r="L154" s="161">
        <v>3420</v>
      </c>
      <c r="M154" s="77"/>
      <c r="N154" s="160">
        <v>1162</v>
      </c>
      <c r="O154" s="160">
        <v>2258</v>
      </c>
      <c r="P154" s="34" t="s">
        <v>86</v>
      </c>
      <c r="Q154" s="143"/>
      <c r="R154" s="43" t="s">
        <v>168</v>
      </c>
      <c r="S154" s="43" t="s">
        <v>172</v>
      </c>
      <c r="T154" s="44">
        <f t="shared" si="58"/>
      </c>
      <c r="U154" s="44">
        <f t="shared" si="59"/>
      </c>
      <c r="V154" s="44">
        <f t="shared" si="60"/>
      </c>
      <c r="W154" s="44">
        <f t="shared" si="61"/>
        <v>1162</v>
      </c>
      <c r="X154" s="44">
        <f t="shared" si="62"/>
        <v>2258</v>
      </c>
      <c r="Y154" s="44">
        <f t="shared" si="63"/>
      </c>
      <c r="Z154" s="44">
        <f t="shared" si="64"/>
      </c>
      <c r="AA154" s="44">
        <f t="shared" si="68"/>
      </c>
      <c r="AB154" s="44">
        <f t="shared" si="69"/>
      </c>
      <c r="AC154" s="78">
        <f t="shared" si="65"/>
      </c>
      <c r="AD154" s="44">
        <f t="shared" si="66"/>
      </c>
      <c r="AE154" s="45">
        <f t="shared" si="67"/>
      </c>
    </row>
    <row r="155" spans="1:31" ht="15">
      <c r="A155" s="243"/>
      <c r="B155" s="34">
        <v>129</v>
      </c>
      <c r="C155" s="139" t="s">
        <v>217</v>
      </c>
      <c r="D155" s="137" t="s">
        <v>376</v>
      </c>
      <c r="E155" s="139" t="s">
        <v>377</v>
      </c>
      <c r="F155" s="38"/>
      <c r="G155" s="156" t="s">
        <v>536</v>
      </c>
      <c r="H155" s="139" t="s">
        <v>41</v>
      </c>
      <c r="I155" s="159">
        <v>6</v>
      </c>
      <c r="J155" s="41"/>
      <c r="K155" s="41"/>
      <c r="L155" s="161">
        <v>3045</v>
      </c>
      <c r="M155" s="77"/>
      <c r="N155" s="160">
        <v>1066</v>
      </c>
      <c r="O155" s="160">
        <v>1979</v>
      </c>
      <c r="P155" s="34" t="s">
        <v>86</v>
      </c>
      <c r="Q155" s="143"/>
      <c r="R155" s="43" t="s">
        <v>168</v>
      </c>
      <c r="S155" s="43" t="s">
        <v>172</v>
      </c>
      <c r="T155" s="44">
        <f t="shared" si="58"/>
      </c>
      <c r="U155" s="44">
        <f t="shared" si="59"/>
      </c>
      <c r="V155" s="44">
        <f t="shared" si="60"/>
      </c>
      <c r="W155" s="44">
        <f t="shared" si="61"/>
        <v>1066</v>
      </c>
      <c r="X155" s="44">
        <f t="shared" si="62"/>
        <v>1979</v>
      </c>
      <c r="Y155" s="44">
        <f t="shared" si="63"/>
      </c>
      <c r="Z155" s="44">
        <f t="shared" si="64"/>
      </c>
      <c r="AA155" s="44">
        <f t="shared" si="68"/>
      </c>
      <c r="AB155" s="44">
        <f t="shared" si="69"/>
      </c>
      <c r="AC155" s="78">
        <f t="shared" si="65"/>
      </c>
      <c r="AD155" s="44">
        <f t="shared" si="66"/>
      </c>
      <c r="AE155" s="45">
        <f t="shared" si="67"/>
      </c>
    </row>
    <row r="156" spans="1:31" ht="15">
      <c r="A156" s="243"/>
      <c r="B156" s="34">
        <v>130</v>
      </c>
      <c r="C156" s="139" t="s">
        <v>217</v>
      </c>
      <c r="D156" s="137" t="s">
        <v>378</v>
      </c>
      <c r="E156" s="139" t="s">
        <v>379</v>
      </c>
      <c r="F156" s="38"/>
      <c r="G156" s="156" t="s">
        <v>463</v>
      </c>
      <c r="H156" s="139" t="s">
        <v>41</v>
      </c>
      <c r="I156" s="159">
        <v>2</v>
      </c>
      <c r="J156" s="41"/>
      <c r="K156" s="41"/>
      <c r="L156" s="161">
        <v>2755</v>
      </c>
      <c r="M156" s="77"/>
      <c r="N156" s="160">
        <v>1039</v>
      </c>
      <c r="O156" s="160">
        <v>1716</v>
      </c>
      <c r="P156" s="34" t="s">
        <v>86</v>
      </c>
      <c r="Q156" s="143"/>
      <c r="R156" s="43" t="s">
        <v>168</v>
      </c>
      <c r="S156" s="43" t="s">
        <v>172</v>
      </c>
      <c r="T156" s="44">
        <f t="shared" si="58"/>
      </c>
      <c r="U156" s="44">
        <f t="shared" si="59"/>
      </c>
      <c r="V156" s="44">
        <f t="shared" si="60"/>
      </c>
      <c r="W156" s="44">
        <f t="shared" si="61"/>
        <v>1039</v>
      </c>
      <c r="X156" s="44">
        <f t="shared" si="62"/>
        <v>1716</v>
      </c>
      <c r="Y156" s="44">
        <f t="shared" si="63"/>
      </c>
      <c r="Z156" s="44">
        <f t="shared" si="64"/>
      </c>
      <c r="AA156" s="44">
        <f t="shared" si="68"/>
      </c>
      <c r="AB156" s="44">
        <f t="shared" si="69"/>
      </c>
      <c r="AC156" s="78">
        <f t="shared" si="65"/>
      </c>
      <c r="AD156" s="44">
        <f t="shared" si="66"/>
      </c>
      <c r="AE156" s="45">
        <f t="shared" si="67"/>
      </c>
    </row>
    <row r="157" spans="1:31" ht="15">
      <c r="A157" s="243"/>
      <c r="B157" s="34">
        <v>131</v>
      </c>
      <c r="C157" s="139" t="s">
        <v>217</v>
      </c>
      <c r="D157" s="137" t="s">
        <v>380</v>
      </c>
      <c r="E157" s="139" t="s">
        <v>381</v>
      </c>
      <c r="F157" s="38"/>
      <c r="G157" s="156" t="s">
        <v>457</v>
      </c>
      <c r="H157" s="139" t="s">
        <v>41</v>
      </c>
      <c r="I157" s="159">
        <v>2</v>
      </c>
      <c r="J157" s="41"/>
      <c r="K157" s="41"/>
      <c r="L157" s="161">
        <v>1841</v>
      </c>
      <c r="M157" s="77"/>
      <c r="N157" s="160">
        <v>684</v>
      </c>
      <c r="O157" s="160">
        <v>1157</v>
      </c>
      <c r="P157" s="34" t="s">
        <v>86</v>
      </c>
      <c r="Q157" s="143"/>
      <c r="R157" s="43" t="s">
        <v>168</v>
      </c>
      <c r="S157" s="43" t="s">
        <v>172</v>
      </c>
      <c r="T157" s="44">
        <f t="shared" si="58"/>
      </c>
      <c r="U157" s="44">
        <f t="shared" si="59"/>
      </c>
      <c r="V157" s="44">
        <f t="shared" si="60"/>
      </c>
      <c r="W157" s="44">
        <f t="shared" si="61"/>
        <v>684</v>
      </c>
      <c r="X157" s="44">
        <f t="shared" si="62"/>
        <v>1157</v>
      </c>
      <c r="Y157" s="44">
        <f t="shared" si="63"/>
      </c>
      <c r="Z157" s="44">
        <f t="shared" si="64"/>
      </c>
      <c r="AA157" s="44">
        <f t="shared" si="68"/>
      </c>
      <c r="AB157" s="44">
        <f t="shared" si="69"/>
      </c>
      <c r="AC157" s="78">
        <f t="shared" si="65"/>
      </c>
      <c r="AD157" s="44">
        <f t="shared" si="66"/>
      </c>
      <c r="AE157" s="45">
        <f t="shared" si="67"/>
      </c>
    </row>
    <row r="158" spans="1:31" ht="15">
      <c r="A158" s="243"/>
      <c r="B158" s="34">
        <v>132</v>
      </c>
      <c r="C158" s="139" t="s">
        <v>217</v>
      </c>
      <c r="D158" s="137" t="s">
        <v>382</v>
      </c>
      <c r="E158" s="139" t="s">
        <v>383</v>
      </c>
      <c r="F158" s="38"/>
      <c r="G158" s="156" t="s">
        <v>537</v>
      </c>
      <c r="H158" s="139" t="s">
        <v>41</v>
      </c>
      <c r="I158" s="159">
        <v>2</v>
      </c>
      <c r="J158" s="41"/>
      <c r="K158" s="41"/>
      <c r="L158" s="161">
        <v>2209</v>
      </c>
      <c r="M158" s="77"/>
      <c r="N158" s="160">
        <v>841</v>
      </c>
      <c r="O158" s="160">
        <v>1368</v>
      </c>
      <c r="P158" s="34" t="s">
        <v>86</v>
      </c>
      <c r="Q158" s="143"/>
      <c r="R158" s="43" t="s">
        <v>168</v>
      </c>
      <c r="S158" s="43" t="s">
        <v>172</v>
      </c>
      <c r="T158" s="44">
        <f t="shared" si="58"/>
      </c>
      <c r="U158" s="44">
        <f t="shared" si="59"/>
      </c>
      <c r="V158" s="44">
        <f t="shared" si="60"/>
      </c>
      <c r="W158" s="44">
        <f t="shared" si="61"/>
        <v>841</v>
      </c>
      <c r="X158" s="44">
        <f t="shared" si="62"/>
        <v>1368</v>
      </c>
      <c r="Y158" s="44">
        <f t="shared" si="63"/>
      </c>
      <c r="Z158" s="44">
        <f t="shared" si="64"/>
      </c>
      <c r="AA158" s="44">
        <f t="shared" si="68"/>
      </c>
      <c r="AB158" s="44">
        <f t="shared" si="69"/>
      </c>
      <c r="AC158" s="78">
        <f t="shared" si="65"/>
      </c>
      <c r="AD158" s="44">
        <f t="shared" si="66"/>
      </c>
      <c r="AE158" s="45">
        <f t="shared" si="67"/>
      </c>
    </row>
    <row r="159" spans="1:31" ht="15">
      <c r="A159" s="243"/>
      <c r="B159" s="34">
        <v>133</v>
      </c>
      <c r="C159" s="139" t="s">
        <v>217</v>
      </c>
      <c r="D159" s="137" t="s">
        <v>384</v>
      </c>
      <c r="E159" s="139" t="s">
        <v>385</v>
      </c>
      <c r="F159" s="38"/>
      <c r="G159" s="156" t="s">
        <v>538</v>
      </c>
      <c r="H159" s="139" t="s">
        <v>41</v>
      </c>
      <c r="I159" s="159">
        <v>2</v>
      </c>
      <c r="J159" s="41"/>
      <c r="K159" s="41"/>
      <c r="L159" s="161">
        <v>1918</v>
      </c>
      <c r="M159" s="77"/>
      <c r="N159" s="160">
        <v>618</v>
      </c>
      <c r="O159" s="160">
        <v>1300</v>
      </c>
      <c r="P159" s="34" t="s">
        <v>86</v>
      </c>
      <c r="Q159" s="143"/>
      <c r="R159" s="43" t="s">
        <v>168</v>
      </c>
      <c r="S159" s="43" t="s">
        <v>172</v>
      </c>
      <c r="T159" s="44">
        <f t="shared" si="58"/>
      </c>
      <c r="U159" s="44">
        <f t="shared" si="59"/>
      </c>
      <c r="V159" s="44">
        <f t="shared" si="60"/>
      </c>
      <c r="W159" s="44">
        <f t="shared" si="61"/>
        <v>618</v>
      </c>
      <c r="X159" s="44">
        <f t="shared" si="62"/>
        <v>1300</v>
      </c>
      <c r="Y159" s="44">
        <f t="shared" si="63"/>
      </c>
      <c r="Z159" s="44">
        <f t="shared" si="64"/>
      </c>
      <c r="AA159" s="44">
        <f t="shared" si="68"/>
      </c>
      <c r="AB159" s="44">
        <f t="shared" si="69"/>
      </c>
      <c r="AC159" s="78">
        <f t="shared" si="65"/>
      </c>
      <c r="AD159" s="44">
        <f t="shared" si="66"/>
      </c>
      <c r="AE159" s="45">
        <f t="shared" si="67"/>
      </c>
    </row>
    <row r="160" spans="1:31" ht="15">
      <c r="A160" s="243"/>
      <c r="B160" s="34">
        <v>134</v>
      </c>
      <c r="C160" s="139" t="s">
        <v>217</v>
      </c>
      <c r="D160" s="137" t="s">
        <v>386</v>
      </c>
      <c r="E160" s="139" t="s">
        <v>387</v>
      </c>
      <c r="F160" s="38"/>
      <c r="G160" s="156" t="s">
        <v>539</v>
      </c>
      <c r="H160" s="139" t="s">
        <v>41</v>
      </c>
      <c r="I160" s="159">
        <v>2</v>
      </c>
      <c r="J160" s="41"/>
      <c r="K160" s="41"/>
      <c r="L160" s="161">
        <v>2258</v>
      </c>
      <c r="M160" s="77"/>
      <c r="N160" s="160">
        <v>780</v>
      </c>
      <c r="O160" s="160">
        <v>1478</v>
      </c>
      <c r="P160" s="34" t="s">
        <v>86</v>
      </c>
      <c r="Q160" s="143"/>
      <c r="R160" s="43" t="s">
        <v>168</v>
      </c>
      <c r="S160" s="43" t="s">
        <v>172</v>
      </c>
      <c r="T160" s="44">
        <f t="shared" si="58"/>
      </c>
      <c r="U160" s="44">
        <f t="shared" si="59"/>
      </c>
      <c r="V160" s="44">
        <f t="shared" si="60"/>
      </c>
      <c r="W160" s="44">
        <f t="shared" si="61"/>
        <v>780</v>
      </c>
      <c r="X160" s="44">
        <f t="shared" si="62"/>
        <v>1478</v>
      </c>
      <c r="Y160" s="44">
        <f t="shared" si="63"/>
      </c>
      <c r="Z160" s="44">
        <f t="shared" si="64"/>
      </c>
      <c r="AA160" s="44">
        <f t="shared" si="68"/>
      </c>
      <c r="AB160" s="44">
        <f t="shared" si="69"/>
      </c>
      <c r="AC160" s="78">
        <f t="shared" si="65"/>
      </c>
      <c r="AD160" s="44">
        <f t="shared" si="66"/>
      </c>
      <c r="AE160" s="45">
        <f t="shared" si="67"/>
      </c>
    </row>
    <row r="161" spans="1:31" ht="15">
      <c r="A161" s="243"/>
      <c r="B161" s="34">
        <v>135</v>
      </c>
      <c r="C161" s="139" t="s">
        <v>217</v>
      </c>
      <c r="D161" s="137" t="s">
        <v>388</v>
      </c>
      <c r="E161" s="139" t="s">
        <v>389</v>
      </c>
      <c r="F161" s="38"/>
      <c r="G161" s="156" t="s">
        <v>540</v>
      </c>
      <c r="H161" s="139" t="s">
        <v>41</v>
      </c>
      <c r="I161" s="159">
        <v>2</v>
      </c>
      <c r="J161" s="41"/>
      <c r="K161" s="41"/>
      <c r="L161" s="161">
        <v>3287</v>
      </c>
      <c r="M161" s="77"/>
      <c r="N161" s="160">
        <v>852</v>
      </c>
      <c r="O161" s="160">
        <v>2435</v>
      </c>
      <c r="P161" s="34" t="s">
        <v>86</v>
      </c>
      <c r="Q161" s="143"/>
      <c r="R161" s="43" t="s">
        <v>168</v>
      </c>
      <c r="S161" s="43" t="s">
        <v>172</v>
      </c>
      <c r="T161" s="44">
        <f t="shared" si="58"/>
      </c>
      <c r="U161" s="44">
        <f t="shared" si="59"/>
      </c>
      <c r="V161" s="44">
        <f t="shared" si="60"/>
      </c>
      <c r="W161" s="44">
        <f t="shared" si="61"/>
        <v>852</v>
      </c>
      <c r="X161" s="44">
        <f t="shared" si="62"/>
        <v>2435</v>
      </c>
      <c r="Y161" s="44">
        <f t="shared" si="63"/>
      </c>
      <c r="Z161" s="44">
        <f t="shared" si="64"/>
      </c>
      <c r="AA161" s="44">
        <f t="shared" si="68"/>
      </c>
      <c r="AB161" s="44">
        <f t="shared" si="69"/>
      </c>
      <c r="AC161" s="78">
        <f t="shared" si="65"/>
      </c>
      <c r="AD161" s="44">
        <f t="shared" si="66"/>
      </c>
      <c r="AE161" s="45">
        <f t="shared" si="67"/>
      </c>
    </row>
    <row r="162" spans="1:31" ht="15">
      <c r="A162" s="243"/>
      <c r="B162" s="34">
        <v>136</v>
      </c>
      <c r="C162" s="139" t="s">
        <v>217</v>
      </c>
      <c r="D162" s="137" t="s">
        <v>390</v>
      </c>
      <c r="E162" s="139" t="s">
        <v>391</v>
      </c>
      <c r="F162" s="38"/>
      <c r="G162" s="156" t="s">
        <v>472</v>
      </c>
      <c r="H162" s="139" t="s">
        <v>41</v>
      </c>
      <c r="I162" s="159">
        <v>2</v>
      </c>
      <c r="J162" s="41"/>
      <c r="K162" s="41"/>
      <c r="L162" s="161">
        <v>2072</v>
      </c>
      <c r="M162" s="77"/>
      <c r="N162" s="160">
        <v>828</v>
      </c>
      <c r="O162" s="160">
        <v>1244</v>
      </c>
      <c r="P162" s="34" t="s">
        <v>86</v>
      </c>
      <c r="Q162" s="143"/>
      <c r="R162" s="43" t="s">
        <v>168</v>
      </c>
      <c r="S162" s="43" t="s">
        <v>172</v>
      </c>
      <c r="T162" s="44">
        <f t="shared" si="58"/>
      </c>
      <c r="U162" s="44">
        <f t="shared" si="59"/>
      </c>
      <c r="V162" s="44">
        <f t="shared" si="60"/>
      </c>
      <c r="W162" s="44">
        <f t="shared" si="61"/>
        <v>828</v>
      </c>
      <c r="X162" s="44">
        <f t="shared" si="62"/>
        <v>1244</v>
      </c>
      <c r="Y162" s="44">
        <f t="shared" si="63"/>
      </c>
      <c r="Z162" s="44">
        <f t="shared" si="64"/>
      </c>
      <c r="AA162" s="44">
        <f t="shared" si="68"/>
      </c>
      <c r="AB162" s="44">
        <f t="shared" si="69"/>
      </c>
      <c r="AC162" s="78">
        <f t="shared" si="65"/>
      </c>
      <c r="AD162" s="44">
        <f t="shared" si="66"/>
      </c>
      <c r="AE162" s="45">
        <f t="shared" si="67"/>
      </c>
    </row>
    <row r="163" spans="1:31" ht="15">
      <c r="A163" s="243"/>
      <c r="B163" s="34">
        <v>137</v>
      </c>
      <c r="C163" s="139" t="s">
        <v>217</v>
      </c>
      <c r="D163" s="137" t="s">
        <v>392</v>
      </c>
      <c r="E163" s="139" t="s">
        <v>393</v>
      </c>
      <c r="F163" s="38"/>
      <c r="G163" s="156" t="s">
        <v>460</v>
      </c>
      <c r="H163" s="139" t="s">
        <v>41</v>
      </c>
      <c r="I163" s="159">
        <v>2</v>
      </c>
      <c r="J163" s="41"/>
      <c r="K163" s="41"/>
      <c r="L163" s="161">
        <v>3210</v>
      </c>
      <c r="M163" s="77"/>
      <c r="N163" s="160">
        <v>1209</v>
      </c>
      <c r="O163" s="160">
        <v>2001</v>
      </c>
      <c r="P163" s="34" t="s">
        <v>86</v>
      </c>
      <c r="Q163" s="143"/>
      <c r="R163" s="43" t="s">
        <v>168</v>
      </c>
      <c r="S163" s="43" t="s">
        <v>172</v>
      </c>
      <c r="T163" s="44">
        <f aca="true" t="shared" si="70" ref="T163:T193">IF(H163="G11",M163,"")</f>
      </c>
      <c r="U163" s="44">
        <f aca="true" t="shared" si="71" ref="U163:U193">IF(H163="C11",M163,"")</f>
      </c>
      <c r="V163" s="44">
        <f aca="true" t="shared" si="72" ref="V163:V193">IF(H163="C21",M163,"")</f>
      </c>
      <c r="W163" s="44">
        <f aca="true" t="shared" si="73" ref="W163:W193">IF(H163="C12a",N163,"")</f>
        <v>1209</v>
      </c>
      <c r="X163" s="44">
        <f aca="true" t="shared" si="74" ref="X163:X193">IF(H163="C12a",O163,"")</f>
        <v>2001</v>
      </c>
      <c r="Y163" s="44">
        <f aca="true" t="shared" si="75" ref="Y163:Y193">IF(H163="C12b",N163,"")</f>
      </c>
      <c r="Z163" s="44">
        <f aca="true" t="shared" si="76" ref="Z163:Z193">IF(H163="C12b",O163,"")</f>
      </c>
      <c r="AA163" s="44">
        <f t="shared" si="68"/>
      </c>
      <c r="AB163" s="44">
        <f t="shared" si="69"/>
      </c>
      <c r="AC163" s="78">
        <f aca="true" t="shared" si="77" ref="AC163:AC193">IF(H163="C22a",N163,"")</f>
      </c>
      <c r="AD163" s="44">
        <f aca="true" t="shared" si="78" ref="AD163:AD193">IF(H163="C22a",O163,"")</f>
      </c>
      <c r="AE163" s="45">
        <f aca="true" t="shared" si="79" ref="AE163:AE193">IF(H163="C11o",M163,"")</f>
      </c>
    </row>
    <row r="164" spans="1:31" ht="15">
      <c r="A164" s="243"/>
      <c r="B164" s="34">
        <v>138</v>
      </c>
      <c r="C164" s="139" t="s">
        <v>217</v>
      </c>
      <c r="D164" s="137" t="s">
        <v>394</v>
      </c>
      <c r="E164" s="139" t="s">
        <v>395</v>
      </c>
      <c r="F164" s="38"/>
      <c r="G164" s="156" t="s">
        <v>541</v>
      </c>
      <c r="H164" s="139" t="s">
        <v>41</v>
      </c>
      <c r="I164" s="159">
        <v>2</v>
      </c>
      <c r="J164" s="41"/>
      <c r="K164" s="41"/>
      <c r="L164" s="161">
        <v>5628</v>
      </c>
      <c r="M164" s="77"/>
      <c r="N164" s="160">
        <v>2175</v>
      </c>
      <c r="O164" s="160">
        <v>3453</v>
      </c>
      <c r="P164" s="34" t="s">
        <v>86</v>
      </c>
      <c r="Q164" s="143"/>
      <c r="R164" s="43" t="s">
        <v>168</v>
      </c>
      <c r="S164" s="43" t="s">
        <v>172</v>
      </c>
      <c r="T164" s="44">
        <f t="shared" si="70"/>
      </c>
      <c r="U164" s="44">
        <f t="shared" si="71"/>
      </c>
      <c r="V164" s="44">
        <f t="shared" si="72"/>
      </c>
      <c r="W164" s="44">
        <f t="shared" si="73"/>
        <v>2175</v>
      </c>
      <c r="X164" s="44">
        <f t="shared" si="74"/>
        <v>3453</v>
      </c>
      <c r="Y164" s="44">
        <f t="shared" si="75"/>
      </c>
      <c r="Z164" s="44">
        <f t="shared" si="76"/>
      </c>
      <c r="AA164" s="44">
        <f t="shared" si="68"/>
      </c>
      <c r="AB164" s="44">
        <f t="shared" si="69"/>
      </c>
      <c r="AC164" s="78">
        <f t="shared" si="77"/>
      </c>
      <c r="AD164" s="44">
        <f t="shared" si="78"/>
      </c>
      <c r="AE164" s="45">
        <f t="shared" si="79"/>
      </c>
    </row>
    <row r="165" spans="1:31" ht="15">
      <c r="A165" s="243"/>
      <c r="B165" s="34">
        <v>139</v>
      </c>
      <c r="C165" s="139" t="s">
        <v>217</v>
      </c>
      <c r="D165" s="137" t="s">
        <v>396</v>
      </c>
      <c r="E165" s="139" t="s">
        <v>397</v>
      </c>
      <c r="F165" s="38"/>
      <c r="G165" s="156" t="s">
        <v>542</v>
      </c>
      <c r="H165" s="139" t="s">
        <v>41</v>
      </c>
      <c r="I165" s="159">
        <v>2</v>
      </c>
      <c r="J165" s="41"/>
      <c r="K165" s="41"/>
      <c r="L165" s="161">
        <v>4865</v>
      </c>
      <c r="M165" s="77"/>
      <c r="N165" s="160">
        <v>1863</v>
      </c>
      <c r="O165" s="160">
        <v>3002</v>
      </c>
      <c r="P165" s="34" t="s">
        <v>86</v>
      </c>
      <c r="Q165" s="143"/>
      <c r="R165" s="43" t="s">
        <v>168</v>
      </c>
      <c r="S165" s="43" t="s">
        <v>172</v>
      </c>
      <c r="T165" s="44">
        <f t="shared" si="70"/>
      </c>
      <c r="U165" s="44">
        <f t="shared" si="71"/>
      </c>
      <c r="V165" s="44">
        <f t="shared" si="72"/>
      </c>
      <c r="W165" s="44">
        <f t="shared" si="73"/>
        <v>1863</v>
      </c>
      <c r="X165" s="44">
        <f t="shared" si="74"/>
        <v>3002</v>
      </c>
      <c r="Y165" s="44">
        <f t="shared" si="75"/>
      </c>
      <c r="Z165" s="44">
        <f t="shared" si="76"/>
      </c>
      <c r="AA165" s="44">
        <f t="shared" si="68"/>
      </c>
      <c r="AB165" s="44">
        <f t="shared" si="69"/>
      </c>
      <c r="AC165" s="78">
        <f t="shared" si="77"/>
      </c>
      <c r="AD165" s="44">
        <f t="shared" si="78"/>
      </c>
      <c r="AE165" s="45">
        <f t="shared" si="79"/>
      </c>
    </row>
    <row r="166" spans="1:31" ht="15">
      <c r="A166" s="243"/>
      <c r="B166" s="34">
        <v>140</v>
      </c>
      <c r="C166" s="139" t="s">
        <v>217</v>
      </c>
      <c r="D166" s="137" t="s">
        <v>398</v>
      </c>
      <c r="E166" s="139" t="s">
        <v>399</v>
      </c>
      <c r="F166" s="38"/>
      <c r="G166" s="156" t="s">
        <v>466</v>
      </c>
      <c r="H166" s="139" t="s">
        <v>41</v>
      </c>
      <c r="I166" s="159">
        <v>6</v>
      </c>
      <c r="J166" s="41"/>
      <c r="K166" s="41"/>
      <c r="L166" s="161">
        <v>15026</v>
      </c>
      <c r="M166" s="77"/>
      <c r="N166" s="160">
        <v>6436</v>
      </c>
      <c r="O166" s="160">
        <v>8590</v>
      </c>
      <c r="P166" s="34" t="s">
        <v>86</v>
      </c>
      <c r="Q166" s="143"/>
      <c r="R166" s="43" t="s">
        <v>168</v>
      </c>
      <c r="S166" s="43" t="s">
        <v>172</v>
      </c>
      <c r="T166" s="44">
        <f t="shared" si="70"/>
      </c>
      <c r="U166" s="44">
        <f t="shared" si="71"/>
      </c>
      <c r="V166" s="44">
        <f t="shared" si="72"/>
      </c>
      <c r="W166" s="44">
        <f t="shared" si="73"/>
        <v>6436</v>
      </c>
      <c r="X166" s="44">
        <f t="shared" si="74"/>
        <v>8590</v>
      </c>
      <c r="Y166" s="44">
        <f t="shared" si="75"/>
      </c>
      <c r="Z166" s="44">
        <f t="shared" si="76"/>
      </c>
      <c r="AA166" s="44">
        <f t="shared" si="68"/>
      </c>
      <c r="AB166" s="44">
        <f t="shared" si="69"/>
      </c>
      <c r="AC166" s="78">
        <f t="shared" si="77"/>
      </c>
      <c r="AD166" s="44">
        <f t="shared" si="78"/>
      </c>
      <c r="AE166" s="45">
        <f t="shared" si="79"/>
      </c>
    </row>
    <row r="167" spans="1:31" ht="15">
      <c r="A167" s="243"/>
      <c r="B167" s="34">
        <v>141</v>
      </c>
      <c r="C167" s="139" t="s">
        <v>217</v>
      </c>
      <c r="D167" s="137" t="s">
        <v>400</v>
      </c>
      <c r="E167" s="139" t="s">
        <v>401</v>
      </c>
      <c r="F167" s="38"/>
      <c r="G167" s="156" t="s">
        <v>466</v>
      </c>
      <c r="H167" s="139" t="s">
        <v>41</v>
      </c>
      <c r="I167" s="159">
        <v>6</v>
      </c>
      <c r="J167" s="41"/>
      <c r="K167" s="41"/>
      <c r="L167" s="161">
        <v>11218</v>
      </c>
      <c r="M167" s="77"/>
      <c r="N167" s="160">
        <v>4302</v>
      </c>
      <c r="O167" s="160">
        <v>6916</v>
      </c>
      <c r="P167" s="34" t="s">
        <v>86</v>
      </c>
      <c r="Q167" s="143"/>
      <c r="R167" s="43" t="s">
        <v>168</v>
      </c>
      <c r="S167" s="43" t="s">
        <v>172</v>
      </c>
      <c r="T167" s="44">
        <f t="shared" si="70"/>
      </c>
      <c r="U167" s="44">
        <f t="shared" si="71"/>
      </c>
      <c r="V167" s="44">
        <f t="shared" si="72"/>
      </c>
      <c r="W167" s="44">
        <f t="shared" si="73"/>
        <v>4302</v>
      </c>
      <c r="X167" s="44">
        <f t="shared" si="74"/>
        <v>6916</v>
      </c>
      <c r="Y167" s="44">
        <f t="shared" si="75"/>
      </c>
      <c r="Z167" s="44">
        <f t="shared" si="76"/>
      </c>
      <c r="AA167" s="44">
        <f t="shared" si="68"/>
      </c>
      <c r="AB167" s="44">
        <f t="shared" si="69"/>
      </c>
      <c r="AC167" s="78">
        <f t="shared" si="77"/>
      </c>
      <c r="AD167" s="44">
        <f t="shared" si="78"/>
      </c>
      <c r="AE167" s="45">
        <f t="shared" si="79"/>
      </c>
    </row>
    <row r="168" spans="1:31" ht="15">
      <c r="A168" s="243"/>
      <c r="B168" s="34">
        <v>142</v>
      </c>
      <c r="C168" s="139" t="s">
        <v>217</v>
      </c>
      <c r="D168" s="137" t="s">
        <v>402</v>
      </c>
      <c r="E168" s="139" t="s">
        <v>403</v>
      </c>
      <c r="F168" s="38"/>
      <c r="G168" s="156" t="s">
        <v>466</v>
      </c>
      <c r="H168" s="139" t="s">
        <v>41</v>
      </c>
      <c r="I168" s="159">
        <v>6</v>
      </c>
      <c r="J168" s="41"/>
      <c r="K168" s="41"/>
      <c r="L168" s="161">
        <v>15894</v>
      </c>
      <c r="M168" s="77"/>
      <c r="N168" s="160">
        <v>6266</v>
      </c>
      <c r="O168" s="160">
        <v>9628</v>
      </c>
      <c r="P168" s="34" t="s">
        <v>86</v>
      </c>
      <c r="Q168" s="143"/>
      <c r="R168" s="43" t="s">
        <v>168</v>
      </c>
      <c r="S168" s="43" t="s">
        <v>172</v>
      </c>
      <c r="T168" s="44">
        <f t="shared" si="70"/>
      </c>
      <c r="U168" s="44">
        <f t="shared" si="71"/>
      </c>
      <c r="V168" s="44">
        <f t="shared" si="72"/>
      </c>
      <c r="W168" s="44">
        <f t="shared" si="73"/>
        <v>6266</v>
      </c>
      <c r="X168" s="44">
        <f t="shared" si="74"/>
        <v>9628</v>
      </c>
      <c r="Y168" s="44">
        <f t="shared" si="75"/>
      </c>
      <c r="Z168" s="44">
        <f t="shared" si="76"/>
      </c>
      <c r="AA168" s="44">
        <f t="shared" si="68"/>
      </c>
      <c r="AB168" s="44">
        <f t="shared" si="69"/>
      </c>
      <c r="AC168" s="78">
        <f t="shared" si="77"/>
      </c>
      <c r="AD168" s="44">
        <f t="shared" si="78"/>
      </c>
      <c r="AE168" s="45">
        <f t="shared" si="79"/>
      </c>
    </row>
    <row r="169" spans="1:31" ht="15">
      <c r="A169" s="243"/>
      <c r="B169" s="34">
        <v>143</v>
      </c>
      <c r="C169" s="139" t="s">
        <v>217</v>
      </c>
      <c r="D169" s="137" t="s">
        <v>404</v>
      </c>
      <c r="E169" s="139" t="s">
        <v>405</v>
      </c>
      <c r="F169" s="38"/>
      <c r="G169" s="156" t="s">
        <v>466</v>
      </c>
      <c r="H169" s="139" t="s">
        <v>41</v>
      </c>
      <c r="I169" s="159">
        <v>6</v>
      </c>
      <c r="J169" s="41"/>
      <c r="K169" s="41"/>
      <c r="L169" s="161">
        <v>15670</v>
      </c>
      <c r="M169" s="77"/>
      <c r="N169" s="160">
        <v>4181</v>
      </c>
      <c r="O169" s="160">
        <v>11489</v>
      </c>
      <c r="P169" s="34" t="s">
        <v>86</v>
      </c>
      <c r="Q169" s="143"/>
      <c r="R169" s="43" t="s">
        <v>168</v>
      </c>
      <c r="S169" s="43" t="s">
        <v>172</v>
      </c>
      <c r="T169" s="44">
        <f t="shared" si="70"/>
      </c>
      <c r="U169" s="44">
        <f t="shared" si="71"/>
      </c>
      <c r="V169" s="44">
        <f t="shared" si="72"/>
      </c>
      <c r="W169" s="44">
        <f t="shared" si="73"/>
        <v>4181</v>
      </c>
      <c r="X169" s="44">
        <f t="shared" si="74"/>
        <v>11489</v>
      </c>
      <c r="Y169" s="44">
        <f t="shared" si="75"/>
      </c>
      <c r="Z169" s="44">
        <f t="shared" si="76"/>
      </c>
      <c r="AA169" s="44">
        <f t="shared" si="68"/>
      </c>
      <c r="AB169" s="44">
        <f t="shared" si="69"/>
      </c>
      <c r="AC169" s="78">
        <f t="shared" si="77"/>
      </c>
      <c r="AD169" s="44">
        <f t="shared" si="78"/>
      </c>
      <c r="AE169" s="45">
        <f t="shared" si="79"/>
      </c>
    </row>
    <row r="170" spans="1:31" ht="15">
      <c r="A170" s="243"/>
      <c r="B170" s="34">
        <v>144</v>
      </c>
      <c r="C170" s="139" t="s">
        <v>217</v>
      </c>
      <c r="D170" s="137" t="s">
        <v>406</v>
      </c>
      <c r="E170" s="139" t="s">
        <v>407</v>
      </c>
      <c r="F170" s="38"/>
      <c r="G170" s="156" t="s">
        <v>451</v>
      </c>
      <c r="H170" s="139" t="s">
        <v>547</v>
      </c>
      <c r="I170" s="159">
        <v>7</v>
      </c>
      <c r="J170" s="41"/>
      <c r="K170" s="41"/>
      <c r="L170" s="161">
        <v>30100</v>
      </c>
      <c r="M170" s="161">
        <v>30100</v>
      </c>
      <c r="N170" s="162"/>
      <c r="O170" s="162"/>
      <c r="P170" s="34" t="s">
        <v>86</v>
      </c>
      <c r="Q170" s="143"/>
      <c r="R170" s="43" t="s">
        <v>168</v>
      </c>
      <c r="S170" s="43" t="s">
        <v>172</v>
      </c>
      <c r="T170" s="44">
        <f t="shared" si="70"/>
      </c>
      <c r="U170" s="44">
        <f t="shared" si="71"/>
      </c>
      <c r="V170" s="44">
        <f t="shared" si="72"/>
      </c>
      <c r="W170" s="44">
        <f t="shared" si="73"/>
      </c>
      <c r="X170" s="44">
        <f t="shared" si="74"/>
      </c>
      <c r="Y170" s="44">
        <f t="shared" si="75"/>
      </c>
      <c r="Z170" s="44">
        <f t="shared" si="76"/>
      </c>
      <c r="AA170" s="44">
        <f t="shared" si="68"/>
      </c>
      <c r="AB170" s="44">
        <f t="shared" si="69"/>
      </c>
      <c r="AC170" s="78">
        <f t="shared" si="77"/>
      </c>
      <c r="AD170" s="44">
        <f t="shared" si="78"/>
      </c>
      <c r="AE170" s="45">
        <f t="shared" si="79"/>
        <v>30100</v>
      </c>
    </row>
    <row r="171" spans="1:31" ht="15">
      <c r="A171" s="243"/>
      <c r="B171" s="34">
        <v>145</v>
      </c>
      <c r="C171" s="139" t="s">
        <v>217</v>
      </c>
      <c r="D171" s="137" t="s">
        <v>408</v>
      </c>
      <c r="E171" s="139" t="s">
        <v>409</v>
      </c>
      <c r="F171" s="38"/>
      <c r="G171" s="156" t="s">
        <v>465</v>
      </c>
      <c r="H171" s="139" t="s">
        <v>41</v>
      </c>
      <c r="I171" s="159">
        <v>3</v>
      </c>
      <c r="J171" s="41"/>
      <c r="K171" s="41"/>
      <c r="L171" s="161">
        <v>2629</v>
      </c>
      <c r="M171" s="77"/>
      <c r="N171" s="160">
        <v>1059</v>
      </c>
      <c r="O171" s="160">
        <v>1570</v>
      </c>
      <c r="P171" s="34" t="s">
        <v>86</v>
      </c>
      <c r="Q171" s="143"/>
      <c r="R171" s="43" t="s">
        <v>168</v>
      </c>
      <c r="S171" s="43" t="s">
        <v>172</v>
      </c>
      <c r="T171" s="44">
        <f t="shared" si="70"/>
      </c>
      <c r="U171" s="44">
        <f t="shared" si="71"/>
      </c>
      <c r="V171" s="44">
        <f t="shared" si="72"/>
      </c>
      <c r="W171" s="44">
        <f t="shared" si="73"/>
        <v>1059</v>
      </c>
      <c r="X171" s="44">
        <f t="shared" si="74"/>
        <v>1570</v>
      </c>
      <c r="Y171" s="44">
        <f t="shared" si="75"/>
      </c>
      <c r="Z171" s="44">
        <f t="shared" si="76"/>
      </c>
      <c r="AA171" s="44">
        <f t="shared" si="68"/>
      </c>
      <c r="AB171" s="44">
        <f t="shared" si="69"/>
      </c>
      <c r="AC171" s="78">
        <f t="shared" si="77"/>
      </c>
      <c r="AD171" s="44">
        <f t="shared" si="78"/>
      </c>
      <c r="AE171" s="45">
        <f t="shared" si="79"/>
      </c>
    </row>
    <row r="172" spans="1:31" ht="15">
      <c r="A172" s="243"/>
      <c r="B172" s="34">
        <v>146</v>
      </c>
      <c r="C172" s="139" t="s">
        <v>217</v>
      </c>
      <c r="D172" s="137" t="s">
        <v>410</v>
      </c>
      <c r="E172" s="139" t="s">
        <v>411</v>
      </c>
      <c r="F172" s="38"/>
      <c r="G172" s="156" t="s">
        <v>465</v>
      </c>
      <c r="H172" s="139" t="s">
        <v>41</v>
      </c>
      <c r="I172" s="159">
        <v>2</v>
      </c>
      <c r="J172" s="41"/>
      <c r="K172" s="41"/>
      <c r="L172" s="161">
        <v>3073</v>
      </c>
      <c r="M172" s="77"/>
      <c r="N172" s="160">
        <v>850</v>
      </c>
      <c r="O172" s="160">
        <v>2223</v>
      </c>
      <c r="P172" s="34" t="s">
        <v>86</v>
      </c>
      <c r="Q172" s="143"/>
      <c r="R172" s="43" t="s">
        <v>168</v>
      </c>
      <c r="S172" s="43" t="s">
        <v>172</v>
      </c>
      <c r="T172" s="44">
        <f t="shared" si="70"/>
      </c>
      <c r="U172" s="44">
        <f t="shared" si="71"/>
      </c>
      <c r="V172" s="44">
        <f t="shared" si="72"/>
      </c>
      <c r="W172" s="44">
        <f t="shared" si="73"/>
        <v>850</v>
      </c>
      <c r="X172" s="44">
        <f t="shared" si="74"/>
        <v>2223</v>
      </c>
      <c r="Y172" s="44">
        <f t="shared" si="75"/>
      </c>
      <c r="Z172" s="44">
        <f t="shared" si="76"/>
      </c>
      <c r="AA172" s="44">
        <f t="shared" si="68"/>
      </c>
      <c r="AB172" s="44">
        <f t="shared" si="69"/>
      </c>
      <c r="AC172" s="78">
        <f t="shared" si="77"/>
      </c>
      <c r="AD172" s="44">
        <f t="shared" si="78"/>
      </c>
      <c r="AE172" s="45">
        <f t="shared" si="79"/>
      </c>
    </row>
    <row r="173" spans="1:31" ht="15">
      <c r="A173" s="243"/>
      <c r="B173" s="34">
        <v>147</v>
      </c>
      <c r="C173" s="139" t="s">
        <v>217</v>
      </c>
      <c r="D173" s="137" t="s">
        <v>412</v>
      </c>
      <c r="E173" s="139" t="s">
        <v>413</v>
      </c>
      <c r="F173" s="38"/>
      <c r="G173" s="156" t="s">
        <v>543</v>
      </c>
      <c r="H173" s="139" t="s">
        <v>41</v>
      </c>
      <c r="I173" s="159">
        <v>6</v>
      </c>
      <c r="J173" s="41"/>
      <c r="K173" s="41"/>
      <c r="L173" s="161">
        <v>6475</v>
      </c>
      <c r="M173" s="77"/>
      <c r="N173" s="160">
        <v>2634</v>
      </c>
      <c r="O173" s="160">
        <v>3841</v>
      </c>
      <c r="P173" s="34" t="s">
        <v>86</v>
      </c>
      <c r="Q173" s="143"/>
      <c r="R173" s="43" t="s">
        <v>168</v>
      </c>
      <c r="S173" s="43" t="s">
        <v>172</v>
      </c>
      <c r="T173" s="44">
        <f t="shared" si="70"/>
      </c>
      <c r="U173" s="44">
        <f t="shared" si="71"/>
      </c>
      <c r="V173" s="44">
        <f t="shared" si="72"/>
      </c>
      <c r="W173" s="44">
        <f t="shared" si="73"/>
        <v>2634</v>
      </c>
      <c r="X173" s="44">
        <f t="shared" si="74"/>
        <v>3841</v>
      </c>
      <c r="Y173" s="44">
        <f t="shared" si="75"/>
      </c>
      <c r="Z173" s="44">
        <f t="shared" si="76"/>
      </c>
      <c r="AA173" s="44">
        <f t="shared" si="68"/>
      </c>
      <c r="AB173" s="44">
        <f t="shared" si="69"/>
      </c>
      <c r="AC173" s="78">
        <f t="shared" si="77"/>
      </c>
      <c r="AD173" s="44">
        <f t="shared" si="78"/>
      </c>
      <c r="AE173" s="45">
        <f t="shared" si="79"/>
      </c>
    </row>
    <row r="174" spans="1:31" ht="15">
      <c r="A174" s="243"/>
      <c r="B174" s="34">
        <v>148</v>
      </c>
      <c r="C174" s="139" t="s">
        <v>217</v>
      </c>
      <c r="D174" s="137" t="s">
        <v>414</v>
      </c>
      <c r="E174" s="139" t="s">
        <v>415</v>
      </c>
      <c r="F174" s="38"/>
      <c r="G174" s="156" t="s">
        <v>544</v>
      </c>
      <c r="H174" s="139" t="s">
        <v>41</v>
      </c>
      <c r="I174" s="159">
        <v>6</v>
      </c>
      <c r="J174" s="41"/>
      <c r="K174" s="41"/>
      <c r="L174" s="161">
        <v>3948</v>
      </c>
      <c r="M174" s="77"/>
      <c r="N174" s="160">
        <v>1884</v>
      </c>
      <c r="O174" s="160">
        <v>2064</v>
      </c>
      <c r="P174" s="34" t="s">
        <v>86</v>
      </c>
      <c r="Q174" s="143"/>
      <c r="R174" s="43" t="s">
        <v>168</v>
      </c>
      <c r="S174" s="43" t="s">
        <v>172</v>
      </c>
      <c r="T174" s="44">
        <f t="shared" si="70"/>
      </c>
      <c r="U174" s="44">
        <f t="shared" si="71"/>
      </c>
      <c r="V174" s="44">
        <f t="shared" si="72"/>
      </c>
      <c r="W174" s="44">
        <f t="shared" si="73"/>
        <v>1884</v>
      </c>
      <c r="X174" s="44">
        <f t="shared" si="74"/>
        <v>2064</v>
      </c>
      <c r="Y174" s="44">
        <f t="shared" si="75"/>
      </c>
      <c r="Z174" s="44">
        <f t="shared" si="76"/>
      </c>
      <c r="AA174" s="44">
        <f t="shared" si="68"/>
      </c>
      <c r="AB174" s="44">
        <f t="shared" si="69"/>
      </c>
      <c r="AC174" s="78">
        <f t="shared" si="77"/>
      </c>
      <c r="AD174" s="44">
        <f t="shared" si="78"/>
      </c>
      <c r="AE174" s="45">
        <f t="shared" si="79"/>
      </c>
    </row>
    <row r="175" spans="1:31" ht="15">
      <c r="A175" s="243"/>
      <c r="B175" s="34">
        <v>149</v>
      </c>
      <c r="C175" s="139" t="s">
        <v>217</v>
      </c>
      <c r="D175" s="137" t="s">
        <v>416</v>
      </c>
      <c r="E175" s="139" t="s">
        <v>417</v>
      </c>
      <c r="F175" s="38"/>
      <c r="G175" s="156" t="s">
        <v>470</v>
      </c>
      <c r="H175" s="139" t="s">
        <v>41</v>
      </c>
      <c r="I175" s="159">
        <v>6</v>
      </c>
      <c r="J175" s="41"/>
      <c r="K175" s="41"/>
      <c r="L175" s="161">
        <v>6020</v>
      </c>
      <c r="M175" s="77"/>
      <c r="N175" s="160">
        <v>2265</v>
      </c>
      <c r="O175" s="160">
        <v>3755</v>
      </c>
      <c r="P175" s="34" t="s">
        <v>86</v>
      </c>
      <c r="Q175" s="143"/>
      <c r="R175" s="43" t="s">
        <v>168</v>
      </c>
      <c r="S175" s="43" t="s">
        <v>172</v>
      </c>
      <c r="T175" s="44">
        <f t="shared" si="70"/>
      </c>
      <c r="U175" s="44">
        <f t="shared" si="71"/>
      </c>
      <c r="V175" s="44">
        <f t="shared" si="72"/>
      </c>
      <c r="W175" s="44">
        <f t="shared" si="73"/>
        <v>2265</v>
      </c>
      <c r="X175" s="44">
        <f t="shared" si="74"/>
        <v>3755</v>
      </c>
      <c r="Y175" s="44">
        <f t="shared" si="75"/>
      </c>
      <c r="Z175" s="44">
        <f t="shared" si="76"/>
      </c>
      <c r="AA175" s="44">
        <f t="shared" si="68"/>
      </c>
      <c r="AB175" s="44">
        <f t="shared" si="69"/>
      </c>
      <c r="AC175" s="78">
        <f t="shared" si="77"/>
      </c>
      <c r="AD175" s="44">
        <f t="shared" si="78"/>
      </c>
      <c r="AE175" s="45">
        <f t="shared" si="79"/>
      </c>
    </row>
    <row r="176" spans="1:31" ht="15">
      <c r="A176" s="243"/>
      <c r="B176" s="34">
        <v>150</v>
      </c>
      <c r="C176" s="139" t="s">
        <v>217</v>
      </c>
      <c r="D176" s="137" t="s">
        <v>418</v>
      </c>
      <c r="E176" s="139" t="s">
        <v>419</v>
      </c>
      <c r="F176" s="38"/>
      <c r="G176" s="156" t="s">
        <v>471</v>
      </c>
      <c r="H176" s="139" t="s">
        <v>41</v>
      </c>
      <c r="I176" s="159">
        <v>2</v>
      </c>
      <c r="J176" s="41"/>
      <c r="K176" s="41"/>
      <c r="L176" s="161">
        <v>2807</v>
      </c>
      <c r="M176" s="77"/>
      <c r="N176" s="160">
        <v>1194</v>
      </c>
      <c r="O176" s="160">
        <v>1613</v>
      </c>
      <c r="P176" s="34" t="s">
        <v>86</v>
      </c>
      <c r="Q176" s="143"/>
      <c r="R176" s="43" t="s">
        <v>168</v>
      </c>
      <c r="S176" s="43" t="s">
        <v>172</v>
      </c>
      <c r="T176" s="44">
        <f t="shared" si="70"/>
      </c>
      <c r="U176" s="44">
        <f t="shared" si="71"/>
      </c>
      <c r="V176" s="44">
        <f t="shared" si="72"/>
      </c>
      <c r="W176" s="44">
        <f t="shared" si="73"/>
        <v>1194</v>
      </c>
      <c r="X176" s="44">
        <f t="shared" si="74"/>
        <v>1613</v>
      </c>
      <c r="Y176" s="44">
        <f t="shared" si="75"/>
      </c>
      <c r="Z176" s="44">
        <f t="shared" si="76"/>
      </c>
      <c r="AA176" s="44">
        <f t="shared" si="68"/>
      </c>
      <c r="AB176" s="44">
        <f t="shared" si="69"/>
      </c>
      <c r="AC176" s="78">
        <f t="shared" si="77"/>
      </c>
      <c r="AD176" s="44">
        <f t="shared" si="78"/>
      </c>
      <c r="AE176" s="45">
        <f t="shared" si="79"/>
      </c>
    </row>
    <row r="177" spans="1:31" ht="15">
      <c r="A177" s="243"/>
      <c r="B177" s="34">
        <v>151</v>
      </c>
      <c r="C177" s="139" t="s">
        <v>217</v>
      </c>
      <c r="D177" s="137" t="s">
        <v>420</v>
      </c>
      <c r="E177" s="139" t="s">
        <v>421</v>
      </c>
      <c r="F177" s="38"/>
      <c r="G177" s="156" t="s">
        <v>452</v>
      </c>
      <c r="H177" s="139" t="s">
        <v>41</v>
      </c>
      <c r="I177" s="159">
        <v>1</v>
      </c>
      <c r="J177" s="41"/>
      <c r="K177" s="41"/>
      <c r="L177" s="161">
        <v>5138</v>
      </c>
      <c r="M177" s="77"/>
      <c r="N177" s="160">
        <v>2049</v>
      </c>
      <c r="O177" s="160">
        <v>3089</v>
      </c>
      <c r="P177" s="34" t="s">
        <v>86</v>
      </c>
      <c r="Q177" s="143"/>
      <c r="R177" s="43" t="s">
        <v>168</v>
      </c>
      <c r="S177" s="43" t="s">
        <v>172</v>
      </c>
      <c r="T177" s="44">
        <f t="shared" si="70"/>
      </c>
      <c r="U177" s="44">
        <f t="shared" si="71"/>
      </c>
      <c r="V177" s="44">
        <f t="shared" si="72"/>
      </c>
      <c r="W177" s="44">
        <f t="shared" si="73"/>
        <v>2049</v>
      </c>
      <c r="X177" s="44">
        <f t="shared" si="74"/>
        <v>3089</v>
      </c>
      <c r="Y177" s="44">
        <f t="shared" si="75"/>
      </c>
      <c r="Z177" s="44">
        <f t="shared" si="76"/>
      </c>
      <c r="AA177" s="44">
        <f t="shared" si="68"/>
      </c>
      <c r="AB177" s="44">
        <f t="shared" si="69"/>
      </c>
      <c r="AC177" s="78">
        <f t="shared" si="77"/>
      </c>
      <c r="AD177" s="44">
        <f t="shared" si="78"/>
      </c>
      <c r="AE177" s="45">
        <f t="shared" si="79"/>
      </c>
    </row>
    <row r="178" spans="1:31" ht="15">
      <c r="A178" s="243"/>
      <c r="B178" s="34">
        <v>152</v>
      </c>
      <c r="C178" s="139" t="s">
        <v>217</v>
      </c>
      <c r="D178" s="137" t="s">
        <v>422</v>
      </c>
      <c r="E178" s="139" t="s">
        <v>423</v>
      </c>
      <c r="F178" s="38"/>
      <c r="G178" s="156" t="s">
        <v>451</v>
      </c>
      <c r="H178" s="139" t="s">
        <v>547</v>
      </c>
      <c r="I178" s="159">
        <v>3</v>
      </c>
      <c r="J178" s="41"/>
      <c r="K178" s="41"/>
      <c r="L178" s="161">
        <v>12944</v>
      </c>
      <c r="M178" s="161">
        <v>12944</v>
      </c>
      <c r="N178" s="162"/>
      <c r="O178" s="162"/>
      <c r="P178" s="34" t="s">
        <v>86</v>
      </c>
      <c r="Q178" s="143"/>
      <c r="R178" s="43" t="s">
        <v>168</v>
      </c>
      <c r="S178" s="43" t="s">
        <v>172</v>
      </c>
      <c r="T178" s="44">
        <f t="shared" si="70"/>
      </c>
      <c r="U178" s="44">
        <f t="shared" si="71"/>
      </c>
      <c r="V178" s="44">
        <f t="shared" si="72"/>
      </c>
      <c r="W178" s="44">
        <f t="shared" si="73"/>
      </c>
      <c r="X178" s="44">
        <f t="shared" si="74"/>
      </c>
      <c r="Y178" s="44">
        <f t="shared" si="75"/>
      </c>
      <c r="Z178" s="44">
        <f t="shared" si="76"/>
      </c>
      <c r="AA178" s="44">
        <f t="shared" si="68"/>
      </c>
      <c r="AB178" s="44">
        <f t="shared" si="69"/>
      </c>
      <c r="AC178" s="78">
        <f t="shared" si="77"/>
      </c>
      <c r="AD178" s="44">
        <f t="shared" si="78"/>
      </c>
      <c r="AE178" s="45">
        <f t="shared" si="79"/>
        <v>12944</v>
      </c>
    </row>
    <row r="179" spans="1:31" ht="15">
      <c r="A179" s="243"/>
      <c r="B179" s="34">
        <v>153</v>
      </c>
      <c r="C179" s="139" t="s">
        <v>217</v>
      </c>
      <c r="D179" s="137" t="s">
        <v>424</v>
      </c>
      <c r="E179" s="139" t="s">
        <v>425</v>
      </c>
      <c r="F179" s="38"/>
      <c r="G179" s="156" t="s">
        <v>461</v>
      </c>
      <c r="H179" s="139" t="s">
        <v>41</v>
      </c>
      <c r="I179" s="159">
        <v>2</v>
      </c>
      <c r="J179" s="41"/>
      <c r="K179" s="41"/>
      <c r="L179" s="161">
        <v>8786</v>
      </c>
      <c r="M179" s="77"/>
      <c r="N179" s="160">
        <v>2430</v>
      </c>
      <c r="O179" s="160">
        <v>6356</v>
      </c>
      <c r="P179" s="34" t="s">
        <v>86</v>
      </c>
      <c r="Q179" s="143"/>
      <c r="R179" s="43" t="s">
        <v>168</v>
      </c>
      <c r="S179" s="43" t="s">
        <v>172</v>
      </c>
      <c r="T179" s="44">
        <f t="shared" si="70"/>
      </c>
      <c r="U179" s="44">
        <f t="shared" si="71"/>
      </c>
      <c r="V179" s="44">
        <f t="shared" si="72"/>
      </c>
      <c r="W179" s="44">
        <f t="shared" si="73"/>
        <v>2430</v>
      </c>
      <c r="X179" s="44">
        <f t="shared" si="74"/>
        <v>6356</v>
      </c>
      <c r="Y179" s="44">
        <f t="shared" si="75"/>
      </c>
      <c r="Z179" s="44">
        <f t="shared" si="76"/>
      </c>
      <c r="AA179" s="44">
        <f t="shared" si="68"/>
      </c>
      <c r="AB179" s="44">
        <f t="shared" si="69"/>
      </c>
      <c r="AC179" s="78">
        <f t="shared" si="77"/>
      </c>
      <c r="AD179" s="44">
        <f t="shared" si="78"/>
      </c>
      <c r="AE179" s="45">
        <f t="shared" si="79"/>
      </c>
    </row>
    <row r="180" spans="1:31" ht="15">
      <c r="A180" s="243"/>
      <c r="B180" s="34">
        <v>154</v>
      </c>
      <c r="C180" s="139" t="s">
        <v>217</v>
      </c>
      <c r="D180" s="137" t="s">
        <v>426</v>
      </c>
      <c r="E180" s="139" t="s">
        <v>427</v>
      </c>
      <c r="F180" s="38"/>
      <c r="G180" s="156" t="s">
        <v>465</v>
      </c>
      <c r="H180" s="139" t="s">
        <v>41</v>
      </c>
      <c r="I180" s="159">
        <v>1</v>
      </c>
      <c r="J180" s="41"/>
      <c r="K180" s="41"/>
      <c r="L180" s="161">
        <v>1155</v>
      </c>
      <c r="M180" s="77"/>
      <c r="N180" s="160">
        <v>429</v>
      </c>
      <c r="O180" s="160">
        <v>726</v>
      </c>
      <c r="P180" s="34" t="s">
        <v>86</v>
      </c>
      <c r="Q180" s="143"/>
      <c r="R180" s="43" t="s">
        <v>168</v>
      </c>
      <c r="S180" s="43" t="s">
        <v>172</v>
      </c>
      <c r="T180" s="44">
        <f t="shared" si="70"/>
      </c>
      <c r="U180" s="44">
        <f t="shared" si="71"/>
      </c>
      <c r="V180" s="44">
        <f t="shared" si="72"/>
      </c>
      <c r="W180" s="44">
        <f t="shared" si="73"/>
        <v>429</v>
      </c>
      <c r="X180" s="44">
        <f t="shared" si="74"/>
        <v>726</v>
      </c>
      <c r="Y180" s="44">
        <f t="shared" si="75"/>
      </c>
      <c r="Z180" s="44">
        <f t="shared" si="76"/>
      </c>
      <c r="AA180" s="44">
        <f t="shared" si="68"/>
      </c>
      <c r="AB180" s="44">
        <f t="shared" si="69"/>
      </c>
      <c r="AC180" s="78">
        <f t="shared" si="77"/>
      </c>
      <c r="AD180" s="44">
        <f t="shared" si="78"/>
      </c>
      <c r="AE180" s="45">
        <f t="shared" si="79"/>
      </c>
    </row>
    <row r="181" spans="1:31" ht="15">
      <c r="A181" s="243"/>
      <c r="B181" s="34">
        <v>155</v>
      </c>
      <c r="C181" s="139" t="s">
        <v>217</v>
      </c>
      <c r="D181" s="137" t="s">
        <v>428</v>
      </c>
      <c r="E181" s="139" t="s">
        <v>429</v>
      </c>
      <c r="F181" s="38"/>
      <c r="G181" s="156" t="s">
        <v>545</v>
      </c>
      <c r="H181" s="139" t="s">
        <v>41</v>
      </c>
      <c r="I181" s="159">
        <v>1</v>
      </c>
      <c r="J181" s="41"/>
      <c r="K181" s="41"/>
      <c r="L181" s="161">
        <v>1435</v>
      </c>
      <c r="M181" s="77"/>
      <c r="N181" s="160">
        <v>580</v>
      </c>
      <c r="O181" s="160">
        <v>855</v>
      </c>
      <c r="P181" s="34" t="s">
        <v>86</v>
      </c>
      <c r="Q181" s="143"/>
      <c r="R181" s="43" t="s">
        <v>168</v>
      </c>
      <c r="S181" s="43" t="s">
        <v>172</v>
      </c>
      <c r="T181" s="44">
        <f t="shared" si="70"/>
      </c>
      <c r="U181" s="44">
        <f t="shared" si="71"/>
      </c>
      <c r="V181" s="44">
        <f t="shared" si="72"/>
      </c>
      <c r="W181" s="44">
        <f t="shared" si="73"/>
        <v>580</v>
      </c>
      <c r="X181" s="44">
        <f t="shared" si="74"/>
        <v>855</v>
      </c>
      <c r="Y181" s="44">
        <f t="shared" si="75"/>
      </c>
      <c r="Z181" s="44">
        <f t="shared" si="76"/>
      </c>
      <c r="AA181" s="44">
        <f t="shared" si="68"/>
      </c>
      <c r="AB181" s="44">
        <f t="shared" si="69"/>
      </c>
      <c r="AC181" s="78">
        <f t="shared" si="77"/>
      </c>
      <c r="AD181" s="44">
        <f t="shared" si="78"/>
      </c>
      <c r="AE181" s="45">
        <f t="shared" si="79"/>
      </c>
    </row>
    <row r="182" spans="1:31" ht="15">
      <c r="A182" s="243"/>
      <c r="B182" s="34">
        <v>156</v>
      </c>
      <c r="C182" s="139" t="s">
        <v>217</v>
      </c>
      <c r="D182" s="137" t="s">
        <v>430</v>
      </c>
      <c r="E182" s="139" t="s">
        <v>431</v>
      </c>
      <c r="F182" s="38"/>
      <c r="G182" s="156" t="s">
        <v>470</v>
      </c>
      <c r="H182" s="139" t="s">
        <v>41</v>
      </c>
      <c r="I182" s="159">
        <v>3</v>
      </c>
      <c r="J182" s="41"/>
      <c r="K182" s="41"/>
      <c r="L182" s="161">
        <v>3322</v>
      </c>
      <c r="M182" s="77"/>
      <c r="N182" s="160">
        <v>1243</v>
      </c>
      <c r="O182" s="160">
        <v>2079</v>
      </c>
      <c r="P182" s="34" t="s">
        <v>86</v>
      </c>
      <c r="Q182" s="143"/>
      <c r="R182" s="43" t="s">
        <v>168</v>
      </c>
      <c r="S182" s="43" t="s">
        <v>172</v>
      </c>
      <c r="T182" s="44">
        <f t="shared" si="70"/>
      </c>
      <c r="U182" s="44">
        <f t="shared" si="71"/>
      </c>
      <c r="V182" s="44">
        <f t="shared" si="72"/>
      </c>
      <c r="W182" s="44">
        <f t="shared" si="73"/>
        <v>1243</v>
      </c>
      <c r="X182" s="44">
        <f t="shared" si="74"/>
        <v>2079</v>
      </c>
      <c r="Y182" s="44">
        <f t="shared" si="75"/>
      </c>
      <c r="Z182" s="44">
        <f t="shared" si="76"/>
      </c>
      <c r="AA182" s="44">
        <f t="shared" si="68"/>
      </c>
      <c r="AB182" s="44">
        <f t="shared" si="69"/>
      </c>
      <c r="AC182" s="78">
        <f t="shared" si="77"/>
      </c>
      <c r="AD182" s="44">
        <f t="shared" si="78"/>
      </c>
      <c r="AE182" s="45">
        <f t="shared" si="79"/>
      </c>
    </row>
    <row r="183" spans="1:31" ht="15">
      <c r="A183" s="243"/>
      <c r="B183" s="34">
        <v>157</v>
      </c>
      <c r="C183" s="139" t="s">
        <v>217</v>
      </c>
      <c r="D183" s="137" t="s">
        <v>432</v>
      </c>
      <c r="E183" s="139" t="s">
        <v>433</v>
      </c>
      <c r="F183" s="38"/>
      <c r="G183" s="156" t="s">
        <v>453</v>
      </c>
      <c r="H183" s="139" t="s">
        <v>41</v>
      </c>
      <c r="I183" s="159">
        <v>1</v>
      </c>
      <c r="J183" s="41"/>
      <c r="K183" s="41"/>
      <c r="L183" s="161">
        <v>3315</v>
      </c>
      <c r="M183" s="77"/>
      <c r="N183" s="160">
        <v>867</v>
      </c>
      <c r="O183" s="160">
        <v>2448</v>
      </c>
      <c r="P183" s="34" t="s">
        <v>86</v>
      </c>
      <c r="Q183" s="143"/>
      <c r="R183" s="43" t="s">
        <v>168</v>
      </c>
      <c r="S183" s="43" t="s">
        <v>172</v>
      </c>
      <c r="T183" s="44">
        <f t="shared" si="70"/>
      </c>
      <c r="U183" s="44">
        <f t="shared" si="71"/>
      </c>
      <c r="V183" s="44">
        <f t="shared" si="72"/>
      </c>
      <c r="W183" s="44">
        <f t="shared" si="73"/>
        <v>867</v>
      </c>
      <c r="X183" s="44">
        <f t="shared" si="74"/>
        <v>2448</v>
      </c>
      <c r="Y183" s="44">
        <f t="shared" si="75"/>
      </c>
      <c r="Z183" s="44">
        <f t="shared" si="76"/>
      </c>
      <c r="AA183" s="44">
        <f t="shared" si="68"/>
      </c>
      <c r="AB183" s="44">
        <f t="shared" si="69"/>
      </c>
      <c r="AC183" s="78">
        <f t="shared" si="77"/>
      </c>
      <c r="AD183" s="44">
        <f t="shared" si="78"/>
      </c>
      <c r="AE183" s="45">
        <f t="shared" si="79"/>
      </c>
    </row>
    <row r="184" spans="1:31" ht="15">
      <c r="A184" s="243"/>
      <c r="B184" s="34">
        <v>158</v>
      </c>
      <c r="C184" s="139" t="s">
        <v>217</v>
      </c>
      <c r="D184" s="137" t="s">
        <v>434</v>
      </c>
      <c r="E184" s="139" t="s">
        <v>435</v>
      </c>
      <c r="F184" s="38"/>
      <c r="G184" s="156" t="s">
        <v>465</v>
      </c>
      <c r="H184" s="139" t="s">
        <v>41</v>
      </c>
      <c r="I184" s="159">
        <v>2</v>
      </c>
      <c r="J184" s="41"/>
      <c r="K184" s="41"/>
      <c r="L184" s="161">
        <v>3259</v>
      </c>
      <c r="M184" s="77"/>
      <c r="N184" s="160">
        <v>1301</v>
      </c>
      <c r="O184" s="160">
        <v>1958</v>
      </c>
      <c r="P184" s="34" t="s">
        <v>86</v>
      </c>
      <c r="Q184" s="143"/>
      <c r="R184" s="43" t="s">
        <v>168</v>
      </c>
      <c r="S184" s="43" t="s">
        <v>172</v>
      </c>
      <c r="T184" s="44">
        <f t="shared" si="70"/>
      </c>
      <c r="U184" s="44">
        <f t="shared" si="71"/>
      </c>
      <c r="V184" s="44">
        <f t="shared" si="72"/>
      </c>
      <c r="W184" s="44">
        <f t="shared" si="73"/>
        <v>1301</v>
      </c>
      <c r="X184" s="44">
        <f t="shared" si="74"/>
        <v>1958</v>
      </c>
      <c r="Y184" s="44">
        <f t="shared" si="75"/>
      </c>
      <c r="Z184" s="44">
        <f t="shared" si="76"/>
      </c>
      <c r="AA184" s="44">
        <f aca="true" t="shared" si="80" ref="AA184:AA193">IF(H184="c12w",N184,"")</f>
      </c>
      <c r="AB184" s="44">
        <f aca="true" t="shared" si="81" ref="AB184:AB193">IF(H184="c12w",O184,"")</f>
      </c>
      <c r="AC184" s="78">
        <f t="shared" si="77"/>
      </c>
      <c r="AD184" s="44">
        <f t="shared" si="78"/>
      </c>
      <c r="AE184" s="45">
        <f t="shared" si="79"/>
      </c>
    </row>
    <row r="185" spans="1:31" ht="15">
      <c r="A185" s="243"/>
      <c r="B185" s="34">
        <v>159</v>
      </c>
      <c r="C185" s="139" t="s">
        <v>218</v>
      </c>
      <c r="D185" s="137" t="s">
        <v>436</v>
      </c>
      <c r="E185" s="139" t="s">
        <v>437</v>
      </c>
      <c r="F185" s="38"/>
      <c r="G185" s="156" t="s">
        <v>469</v>
      </c>
      <c r="H185" s="139" t="s">
        <v>41</v>
      </c>
      <c r="I185" s="159">
        <v>1</v>
      </c>
      <c r="J185" s="41"/>
      <c r="K185" s="41"/>
      <c r="L185" s="161">
        <v>1666</v>
      </c>
      <c r="M185" s="77"/>
      <c r="N185" s="160">
        <v>723</v>
      </c>
      <c r="O185" s="160">
        <v>943</v>
      </c>
      <c r="P185" s="34" t="s">
        <v>86</v>
      </c>
      <c r="Q185" s="143"/>
      <c r="R185" s="43" t="s">
        <v>168</v>
      </c>
      <c r="S185" s="43" t="s">
        <v>172</v>
      </c>
      <c r="T185" s="44">
        <f t="shared" si="70"/>
      </c>
      <c r="U185" s="44">
        <f t="shared" si="71"/>
      </c>
      <c r="V185" s="44">
        <f t="shared" si="72"/>
      </c>
      <c r="W185" s="44">
        <f t="shared" si="73"/>
        <v>723</v>
      </c>
      <c r="X185" s="44">
        <f t="shared" si="74"/>
        <v>943</v>
      </c>
      <c r="Y185" s="44">
        <f t="shared" si="75"/>
      </c>
      <c r="Z185" s="44">
        <f t="shared" si="76"/>
      </c>
      <c r="AA185" s="44">
        <f t="shared" si="80"/>
      </c>
      <c r="AB185" s="44">
        <f t="shared" si="81"/>
      </c>
      <c r="AC185" s="78">
        <f t="shared" si="77"/>
      </c>
      <c r="AD185" s="44">
        <f t="shared" si="78"/>
      </c>
      <c r="AE185" s="45">
        <f t="shared" si="79"/>
      </c>
    </row>
    <row r="186" spans="1:31" ht="15">
      <c r="A186" s="243"/>
      <c r="B186" s="34">
        <v>160</v>
      </c>
      <c r="C186" s="139" t="s">
        <v>217</v>
      </c>
      <c r="D186" s="137" t="s">
        <v>438</v>
      </c>
      <c r="E186" s="139">
        <v>80271158</v>
      </c>
      <c r="F186" s="38"/>
      <c r="G186" s="156" t="s">
        <v>454</v>
      </c>
      <c r="H186" s="139" t="s">
        <v>41</v>
      </c>
      <c r="I186" s="159">
        <v>2</v>
      </c>
      <c r="J186" s="41"/>
      <c r="K186" s="41"/>
      <c r="L186" s="161">
        <v>618</v>
      </c>
      <c r="M186" s="77"/>
      <c r="N186" s="160">
        <v>268</v>
      </c>
      <c r="O186" s="160">
        <v>350</v>
      </c>
      <c r="P186" s="34" t="s">
        <v>86</v>
      </c>
      <c r="Q186" s="143"/>
      <c r="R186" s="43" t="s">
        <v>168</v>
      </c>
      <c r="S186" s="43" t="s">
        <v>172</v>
      </c>
      <c r="T186" s="44">
        <f t="shared" si="70"/>
      </c>
      <c r="U186" s="44">
        <f t="shared" si="71"/>
      </c>
      <c r="V186" s="44">
        <f t="shared" si="72"/>
      </c>
      <c r="W186" s="44">
        <f t="shared" si="73"/>
        <v>268</v>
      </c>
      <c r="X186" s="44">
        <f t="shared" si="74"/>
        <v>350</v>
      </c>
      <c r="Y186" s="44">
        <f t="shared" si="75"/>
      </c>
      <c r="Z186" s="44">
        <f t="shared" si="76"/>
      </c>
      <c r="AA186" s="44">
        <f t="shared" si="80"/>
      </c>
      <c r="AB186" s="44">
        <f t="shared" si="81"/>
      </c>
      <c r="AC186" s="78">
        <f t="shared" si="77"/>
      </c>
      <c r="AD186" s="44">
        <f t="shared" si="78"/>
      </c>
      <c r="AE186" s="45">
        <f t="shared" si="79"/>
      </c>
    </row>
    <row r="187" spans="1:31" ht="15">
      <c r="A187" s="243"/>
      <c r="B187" s="34">
        <v>161</v>
      </c>
      <c r="C187" s="139" t="s">
        <v>217</v>
      </c>
      <c r="D187" s="137" t="s">
        <v>439</v>
      </c>
      <c r="E187" s="139">
        <v>80609485</v>
      </c>
      <c r="F187" s="38"/>
      <c r="G187" s="156" t="s">
        <v>452</v>
      </c>
      <c r="H187" s="139" t="s">
        <v>41</v>
      </c>
      <c r="I187" s="159">
        <v>2</v>
      </c>
      <c r="J187" s="41"/>
      <c r="K187" s="41"/>
      <c r="L187" s="161">
        <v>990</v>
      </c>
      <c r="M187" s="77"/>
      <c r="N187" s="160">
        <v>457</v>
      </c>
      <c r="O187" s="160">
        <v>533</v>
      </c>
      <c r="P187" s="34" t="s">
        <v>86</v>
      </c>
      <c r="Q187" s="143"/>
      <c r="R187" s="43" t="s">
        <v>168</v>
      </c>
      <c r="S187" s="43" t="s">
        <v>172</v>
      </c>
      <c r="T187" s="44">
        <f t="shared" si="70"/>
      </c>
      <c r="U187" s="44">
        <f t="shared" si="71"/>
      </c>
      <c r="V187" s="44">
        <f t="shared" si="72"/>
      </c>
      <c r="W187" s="44">
        <f t="shared" si="73"/>
        <v>457</v>
      </c>
      <c r="X187" s="44">
        <f t="shared" si="74"/>
        <v>533</v>
      </c>
      <c r="Y187" s="44">
        <f t="shared" si="75"/>
      </c>
      <c r="Z187" s="44">
        <f t="shared" si="76"/>
      </c>
      <c r="AA187" s="44">
        <f t="shared" si="80"/>
      </c>
      <c r="AB187" s="44">
        <f t="shared" si="81"/>
      </c>
      <c r="AC187" s="78">
        <f t="shared" si="77"/>
      </c>
      <c r="AD187" s="44">
        <f t="shared" si="78"/>
      </c>
      <c r="AE187" s="45">
        <f t="shared" si="79"/>
      </c>
    </row>
    <row r="188" spans="1:31" ht="15">
      <c r="A188" s="243"/>
      <c r="B188" s="34">
        <v>162</v>
      </c>
      <c r="C188" s="139" t="s">
        <v>219</v>
      </c>
      <c r="D188" s="137" t="s">
        <v>440</v>
      </c>
      <c r="E188" s="139">
        <v>80668938</v>
      </c>
      <c r="F188" s="38"/>
      <c r="G188" s="156" t="s">
        <v>469</v>
      </c>
      <c r="H188" s="139" t="s">
        <v>1</v>
      </c>
      <c r="I188" s="159">
        <v>2</v>
      </c>
      <c r="J188" s="41"/>
      <c r="K188" s="41"/>
      <c r="L188" s="161">
        <v>642</v>
      </c>
      <c r="M188" s="161">
        <v>642</v>
      </c>
      <c r="N188" s="162"/>
      <c r="O188" s="162"/>
      <c r="P188" s="34" t="s">
        <v>86</v>
      </c>
      <c r="Q188" s="143"/>
      <c r="R188" s="43" t="s">
        <v>168</v>
      </c>
      <c r="S188" s="43" t="s">
        <v>172</v>
      </c>
      <c r="T188" s="44">
        <f t="shared" si="70"/>
      </c>
      <c r="U188" s="44">
        <f t="shared" si="71"/>
        <v>642</v>
      </c>
      <c r="V188" s="44">
        <f t="shared" si="72"/>
      </c>
      <c r="W188" s="44">
        <f t="shared" si="73"/>
      </c>
      <c r="X188" s="44">
        <f t="shared" si="74"/>
      </c>
      <c r="Y188" s="44">
        <f t="shared" si="75"/>
      </c>
      <c r="Z188" s="44">
        <f t="shared" si="76"/>
      </c>
      <c r="AA188" s="44">
        <f t="shared" si="80"/>
      </c>
      <c r="AB188" s="44">
        <f t="shared" si="81"/>
      </c>
      <c r="AC188" s="78">
        <f t="shared" si="77"/>
      </c>
      <c r="AD188" s="44">
        <f t="shared" si="78"/>
      </c>
      <c r="AE188" s="45">
        <f t="shared" si="79"/>
      </c>
    </row>
    <row r="189" spans="1:31" ht="15">
      <c r="A189" s="243"/>
      <c r="B189" s="34">
        <v>163</v>
      </c>
      <c r="C189" s="139" t="s">
        <v>219</v>
      </c>
      <c r="D189" s="137" t="s">
        <v>441</v>
      </c>
      <c r="E189" s="139" t="s">
        <v>442</v>
      </c>
      <c r="F189" s="38"/>
      <c r="G189" s="156" t="s">
        <v>461</v>
      </c>
      <c r="H189" s="139" t="s">
        <v>1</v>
      </c>
      <c r="I189" s="159">
        <v>1</v>
      </c>
      <c r="J189" s="41"/>
      <c r="K189" s="41"/>
      <c r="L189" s="161">
        <v>276</v>
      </c>
      <c r="M189" s="161">
        <v>276</v>
      </c>
      <c r="N189" s="162"/>
      <c r="O189" s="162"/>
      <c r="P189" s="34" t="s">
        <v>86</v>
      </c>
      <c r="Q189" s="143"/>
      <c r="R189" s="43" t="s">
        <v>168</v>
      </c>
      <c r="S189" s="43" t="s">
        <v>172</v>
      </c>
      <c r="T189" s="44">
        <f t="shared" si="70"/>
      </c>
      <c r="U189" s="44">
        <f t="shared" si="71"/>
        <v>276</v>
      </c>
      <c r="V189" s="44">
        <f t="shared" si="72"/>
      </c>
      <c r="W189" s="44">
        <f t="shared" si="73"/>
      </c>
      <c r="X189" s="44">
        <f t="shared" si="74"/>
      </c>
      <c r="Y189" s="44">
        <f t="shared" si="75"/>
      </c>
      <c r="Z189" s="44">
        <f t="shared" si="76"/>
      </c>
      <c r="AA189" s="44">
        <f t="shared" si="80"/>
      </c>
      <c r="AB189" s="44">
        <f t="shared" si="81"/>
      </c>
      <c r="AC189" s="78">
        <f t="shared" si="77"/>
      </c>
      <c r="AD189" s="44">
        <f t="shared" si="78"/>
      </c>
      <c r="AE189" s="45">
        <f t="shared" si="79"/>
      </c>
    </row>
    <row r="190" spans="1:31" ht="15">
      <c r="A190" s="243"/>
      <c r="B190" s="34">
        <v>164</v>
      </c>
      <c r="C190" s="139" t="s">
        <v>219</v>
      </c>
      <c r="D190" s="137" t="s">
        <v>443</v>
      </c>
      <c r="E190" s="139" t="s">
        <v>444</v>
      </c>
      <c r="F190" s="38"/>
      <c r="G190" s="156" t="s">
        <v>456</v>
      </c>
      <c r="H190" s="139" t="s">
        <v>41</v>
      </c>
      <c r="I190" s="159">
        <v>6</v>
      </c>
      <c r="J190" s="41"/>
      <c r="K190" s="41"/>
      <c r="L190" s="161">
        <v>3487</v>
      </c>
      <c r="M190" s="77"/>
      <c r="N190" s="160">
        <v>1440</v>
      </c>
      <c r="O190" s="160">
        <v>2047</v>
      </c>
      <c r="P190" s="34" t="s">
        <v>86</v>
      </c>
      <c r="Q190" s="143"/>
      <c r="R190" s="43" t="s">
        <v>168</v>
      </c>
      <c r="S190" s="43" t="s">
        <v>172</v>
      </c>
      <c r="T190" s="44">
        <f t="shared" si="70"/>
      </c>
      <c r="U190" s="44">
        <f t="shared" si="71"/>
      </c>
      <c r="V190" s="44">
        <f t="shared" si="72"/>
      </c>
      <c r="W190" s="44">
        <f t="shared" si="73"/>
        <v>1440</v>
      </c>
      <c r="X190" s="44">
        <f t="shared" si="74"/>
        <v>2047</v>
      </c>
      <c r="Y190" s="44">
        <f t="shared" si="75"/>
      </c>
      <c r="Z190" s="44">
        <f t="shared" si="76"/>
      </c>
      <c r="AA190" s="44">
        <f t="shared" si="80"/>
      </c>
      <c r="AB190" s="44">
        <f t="shared" si="81"/>
      </c>
      <c r="AC190" s="78">
        <f t="shared" si="77"/>
      </c>
      <c r="AD190" s="44">
        <f t="shared" si="78"/>
      </c>
      <c r="AE190" s="45">
        <f t="shared" si="79"/>
      </c>
    </row>
    <row r="191" spans="1:31" ht="15">
      <c r="A191" s="243"/>
      <c r="B191" s="34">
        <v>165</v>
      </c>
      <c r="C191" s="139" t="s">
        <v>219</v>
      </c>
      <c r="D191" s="137" t="s">
        <v>445</v>
      </c>
      <c r="E191" s="139" t="s">
        <v>446</v>
      </c>
      <c r="F191" s="38"/>
      <c r="G191" s="156" t="s">
        <v>464</v>
      </c>
      <c r="H191" s="139" t="s">
        <v>41</v>
      </c>
      <c r="I191" s="159">
        <v>6</v>
      </c>
      <c r="J191" s="41"/>
      <c r="K191" s="41"/>
      <c r="L191" s="161">
        <v>3992</v>
      </c>
      <c r="M191" s="77"/>
      <c r="N191" s="160">
        <v>1622</v>
      </c>
      <c r="O191" s="160">
        <v>2370</v>
      </c>
      <c r="P191" s="34" t="s">
        <v>86</v>
      </c>
      <c r="Q191" s="143"/>
      <c r="R191" s="43" t="s">
        <v>168</v>
      </c>
      <c r="S191" s="43" t="s">
        <v>172</v>
      </c>
      <c r="T191" s="44">
        <f t="shared" si="70"/>
      </c>
      <c r="U191" s="44">
        <f t="shared" si="71"/>
      </c>
      <c r="V191" s="44">
        <f t="shared" si="72"/>
      </c>
      <c r="W191" s="44">
        <f t="shared" si="73"/>
        <v>1622</v>
      </c>
      <c r="X191" s="44">
        <f t="shared" si="74"/>
        <v>2370</v>
      </c>
      <c r="Y191" s="44">
        <f t="shared" si="75"/>
      </c>
      <c r="Z191" s="44">
        <f t="shared" si="76"/>
      </c>
      <c r="AA191" s="44">
        <f t="shared" si="80"/>
      </c>
      <c r="AB191" s="44">
        <f t="shared" si="81"/>
      </c>
      <c r="AC191" s="78">
        <f t="shared" si="77"/>
      </c>
      <c r="AD191" s="44">
        <f t="shared" si="78"/>
      </c>
      <c r="AE191" s="45">
        <f t="shared" si="79"/>
      </c>
    </row>
    <row r="192" spans="1:31" ht="15">
      <c r="A192" s="243"/>
      <c r="B192" s="34">
        <v>166</v>
      </c>
      <c r="C192" s="139" t="s">
        <v>219</v>
      </c>
      <c r="D192" s="137" t="s">
        <v>447</v>
      </c>
      <c r="E192" s="139" t="s">
        <v>448</v>
      </c>
      <c r="F192" s="38"/>
      <c r="G192" s="156" t="s">
        <v>455</v>
      </c>
      <c r="H192" s="139" t="s">
        <v>41</v>
      </c>
      <c r="I192" s="159">
        <v>6</v>
      </c>
      <c r="J192" s="41"/>
      <c r="K192" s="41"/>
      <c r="L192" s="161">
        <v>3889</v>
      </c>
      <c r="M192" s="77"/>
      <c r="N192" s="160">
        <v>1628</v>
      </c>
      <c r="O192" s="160">
        <v>2261</v>
      </c>
      <c r="P192" s="34" t="s">
        <v>86</v>
      </c>
      <c r="Q192" s="143"/>
      <c r="R192" s="43" t="s">
        <v>168</v>
      </c>
      <c r="S192" s="43" t="s">
        <v>172</v>
      </c>
      <c r="T192" s="44">
        <f t="shared" si="70"/>
      </c>
      <c r="U192" s="44">
        <f t="shared" si="71"/>
      </c>
      <c r="V192" s="44">
        <f t="shared" si="72"/>
      </c>
      <c r="W192" s="44">
        <f t="shared" si="73"/>
        <v>1628</v>
      </c>
      <c r="X192" s="44">
        <f t="shared" si="74"/>
        <v>2261</v>
      </c>
      <c r="Y192" s="44">
        <f t="shared" si="75"/>
      </c>
      <c r="Z192" s="44">
        <f t="shared" si="76"/>
      </c>
      <c r="AA192" s="44">
        <f t="shared" si="80"/>
      </c>
      <c r="AB192" s="44">
        <f t="shared" si="81"/>
      </c>
      <c r="AC192" s="78">
        <f t="shared" si="77"/>
      </c>
      <c r="AD192" s="44">
        <f t="shared" si="78"/>
      </c>
      <c r="AE192" s="45">
        <f t="shared" si="79"/>
      </c>
    </row>
    <row r="193" spans="1:31" ht="15">
      <c r="A193" s="243"/>
      <c r="B193" s="34">
        <v>167</v>
      </c>
      <c r="C193" s="139" t="s">
        <v>219</v>
      </c>
      <c r="D193" s="137" t="s">
        <v>449</v>
      </c>
      <c r="E193" s="139" t="s">
        <v>450</v>
      </c>
      <c r="F193" s="191"/>
      <c r="G193" s="156" t="s">
        <v>462</v>
      </c>
      <c r="H193" s="139" t="s">
        <v>547</v>
      </c>
      <c r="I193" s="159">
        <v>3</v>
      </c>
      <c r="J193" s="41"/>
      <c r="K193" s="41"/>
      <c r="L193" s="161">
        <v>227</v>
      </c>
      <c r="M193" s="161">
        <v>227</v>
      </c>
      <c r="N193" s="162"/>
      <c r="O193" s="162"/>
      <c r="P193" s="34" t="s">
        <v>86</v>
      </c>
      <c r="Q193" s="143"/>
      <c r="R193" s="89" t="s">
        <v>168</v>
      </c>
      <c r="S193" s="43" t="s">
        <v>172</v>
      </c>
      <c r="T193" s="44">
        <f t="shared" si="70"/>
      </c>
      <c r="U193" s="44">
        <f t="shared" si="71"/>
      </c>
      <c r="V193" s="44">
        <f t="shared" si="72"/>
      </c>
      <c r="W193" s="44">
        <f t="shared" si="73"/>
      </c>
      <c r="X193" s="44">
        <f t="shared" si="74"/>
      </c>
      <c r="Y193" s="44">
        <f t="shared" si="75"/>
      </c>
      <c r="Z193" s="44">
        <f t="shared" si="76"/>
      </c>
      <c r="AA193" s="44">
        <f t="shared" si="80"/>
      </c>
      <c r="AB193" s="44">
        <f t="shared" si="81"/>
      </c>
      <c r="AC193" s="78">
        <f t="shared" si="77"/>
      </c>
      <c r="AD193" s="44">
        <f t="shared" si="78"/>
      </c>
      <c r="AE193" s="45">
        <f t="shared" si="79"/>
        <v>227</v>
      </c>
    </row>
  </sheetData>
  <sheetProtection/>
  <mergeCells count="55">
    <mergeCell ref="AC5:AD5"/>
    <mergeCell ref="A62:A65"/>
    <mergeCell ref="A66:A193"/>
    <mergeCell ref="N57:N58"/>
    <mergeCell ref="O57:O58"/>
    <mergeCell ref="P57:P58"/>
    <mergeCell ref="A59:A61"/>
    <mergeCell ref="H57:H58"/>
    <mergeCell ref="I57:I58"/>
    <mergeCell ref="J57:J58"/>
    <mergeCell ref="K57:K58"/>
    <mergeCell ref="L57:L58"/>
    <mergeCell ref="M57:M58"/>
    <mergeCell ref="A46:A47"/>
    <mergeCell ref="A48:A54"/>
    <mergeCell ref="A55:A56"/>
    <mergeCell ref="A57:A58"/>
    <mergeCell ref="A28:A30"/>
    <mergeCell ref="A31:A35"/>
    <mergeCell ref="A36:A38"/>
    <mergeCell ref="A39:A41"/>
    <mergeCell ref="A42:A43"/>
    <mergeCell ref="A44:A45"/>
    <mergeCell ref="Y5:Z5"/>
    <mergeCell ref="AA5:AB5"/>
    <mergeCell ref="K6:K7"/>
    <mergeCell ref="P5:P7"/>
    <mergeCell ref="B5:B7"/>
    <mergeCell ref="H5:K5"/>
    <mergeCell ref="M5:O5"/>
    <mergeCell ref="R5:R7"/>
    <mergeCell ref="S5:S7"/>
    <mergeCell ref="W5:X5"/>
    <mergeCell ref="Q5:Q7"/>
    <mergeCell ref="A5:A7"/>
    <mergeCell ref="C5:C7"/>
    <mergeCell ref="D5:D7"/>
    <mergeCell ref="G5:G7"/>
    <mergeCell ref="H6:H7"/>
    <mergeCell ref="F6:F7"/>
    <mergeCell ref="A19:A20"/>
    <mergeCell ref="E5:E7"/>
    <mergeCell ref="A16:A18"/>
    <mergeCell ref="A26:A27"/>
    <mergeCell ref="A9:A15"/>
    <mergeCell ref="A21:A25"/>
    <mergeCell ref="P55:P56"/>
    <mergeCell ref="H55:H56"/>
    <mergeCell ref="I55:I56"/>
    <mergeCell ref="J55:J56"/>
    <mergeCell ref="K55:K56"/>
    <mergeCell ref="L55:L56"/>
    <mergeCell ref="M55:M56"/>
    <mergeCell ref="N55:N56"/>
    <mergeCell ref="O55:O56"/>
  </mergeCells>
  <printOptions horizontalCentered="1"/>
  <pageMargins left="0.25" right="0.25" top="0.75" bottom="0.75" header="0.3" footer="0.3"/>
  <pageSetup fitToHeight="0" fitToWidth="1" horizontalDpi="600" verticalDpi="600" orientation="landscape" paperSize="8" scale="39" r:id="rId1"/>
  <ignoredErrors>
    <ignoredError sqref="U9 U16 AC16:AD16 T19:U19 W19:W21 AC19:AD19 T21:U21 AC21:AD21 W26 AC26:AD26 T28:Y28 AC28:AE28 T31 W31:Y31 AC31:AD31 V34 AE34 T36:AE36 T39:AE39 W42:X42 AA42:AD42 T43:AB43 AE43 W44:X44 AA44:AD44 V45:AB45 AE45 V46:AE46 T48:AE48 V55 AC55 T56:AB56 T57:T59 V57:AA57 AC57 AE57 U58:V58 Y58:AB58 V59 Y59:Z59 AC59:AE59 AA62:AD62 AA66:AB66" formula="1"/>
    <ignoredError sqref="F19 F26 F28 E29:E30 F31 E33 F36 F39 F42 F44 F48 E50 E58 E60:E61 F62 E63:E65 E67 E69:E81 E84 E86:E95 E97:E100 E103:E106 E110 E113:E114 E116:E117 E125:E185 E189:E1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Żurawska</dc:creator>
  <cp:keywords/>
  <dc:description/>
  <cp:lastModifiedBy>Rafał Pawłowski</cp:lastModifiedBy>
  <cp:lastPrinted>2022-10-17T07:26:20Z</cp:lastPrinted>
  <dcterms:created xsi:type="dcterms:W3CDTF">2013-04-12T13:11:26Z</dcterms:created>
  <dcterms:modified xsi:type="dcterms:W3CDTF">2022-10-24T07:49:45Z</dcterms:modified>
  <cp:category/>
  <cp:version/>
  <cp:contentType/>
  <cp:contentStatus/>
</cp:coreProperties>
</file>